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45" windowWidth="12300" windowHeight="9345" activeTab="1"/>
  </bookViews>
  <sheets>
    <sheet name="приложение 1" sheetId="1" r:id="rId1"/>
    <sheet name="приложение 2 " sheetId="2" r:id="rId2"/>
    <sheet name="Лист2" sheetId="3" state="hidden" r:id="rId3"/>
    <sheet name="Лист1" sheetId="4" state="hidden" r:id="rId4"/>
    <sheet name="Лист3" sheetId="5" state="hidden" r:id="rId5"/>
  </sheets>
  <definedNames>
    <definedName name="_xlnm._FilterDatabase" localSheetId="0" hidden="1">'приложение 1'!$A$8:$AE$8</definedName>
    <definedName name="_xlnm.Print_Titles" localSheetId="0">'приложение 1'!$8:$8</definedName>
    <definedName name="_xlnm.Print_Titles" localSheetId="1">'приложение 2 '!$10:$10</definedName>
    <definedName name="_xlnm.Print_Area" localSheetId="0">'приложение 1'!$A$1:$W$21</definedName>
    <definedName name="_xlnm.Print_Area" localSheetId="1">'приложение 2 '!$A$1:$BI$22</definedName>
  </definedNames>
  <calcPr fullCalcOnLoad="1"/>
</workbook>
</file>

<file path=xl/sharedStrings.xml><?xml version="1.0" encoding="utf-8"?>
<sst xmlns="http://schemas.openxmlformats.org/spreadsheetml/2006/main" count="410" uniqueCount="191">
  <si>
    <t>номер</t>
  </si>
  <si>
    <t>дата</t>
  </si>
  <si>
    <t>Выкуп жилых                               помещений у
собственников</t>
  </si>
  <si>
    <t>Наименование муниципального образования</t>
  </si>
  <si>
    <t>Число жителей, всего</t>
  </si>
  <si>
    <t>Итого по Кунашакскому муниципальному району</t>
  </si>
  <si>
    <t>Село  Кунашак, улица Коммунисти-ческая, 34</t>
  </si>
  <si>
    <t>Саткинский муниципальный  район</t>
  </si>
  <si>
    <t>Итого по Чебаркульскому городскому округу</t>
  </si>
  <si>
    <t>2030 километр, 5</t>
  </si>
  <si>
    <t>2030 километр, 6</t>
  </si>
  <si>
    <t>Количество расселенных помещений</t>
  </si>
  <si>
    <t>всего по
году</t>
  </si>
  <si>
    <t>Катав-Ивановский муниципальный район</t>
  </si>
  <si>
    <t>Строительство многоквартирного дома</t>
  </si>
  <si>
    <t>В.А. Тупикин</t>
  </si>
  <si>
    <t>Министр строительства, инфраструктуры и дорожного хозяйства Челябинской области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</si>
  <si>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</si>
  <si>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</si>
  <si>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</si>
  <si>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</si>
  <si>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</si>
  <si>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</si>
  <si>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</si>
  <si>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</si>
  <si>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</si>
  <si>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</si>
  <si>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</si>
  <si>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</si>
  <si>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</si>
  <si>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</si>
  <si>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</si>
  <si>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</si>
  <si>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</si>
  <si>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</si>
  <si>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</si>
  <si>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</si>
  <si>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</si>
  <si>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</si>
  <si>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</si>
  <si>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</si>
  <si>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</si>
  <si>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</si>
  <si>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</si>
  <si>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2015  год</t>
  </si>
  <si>
    <t xml:space="preserve">
</t>
  </si>
  <si>
    <t>№ п/п</t>
  </si>
  <si>
    <t>Документ,
подтверждающий
признание МКД
аварийным</t>
  </si>
  <si>
    <t>Номер</t>
  </si>
  <si>
    <t>Дата</t>
  </si>
  <si>
    <t>Планируемая дата окончания
переселения</t>
  </si>
  <si>
    <t>Планируемая дата сноса/
реконструкции  МКД</t>
  </si>
  <si>
    <t>Число жителей всего</t>
  </si>
  <si>
    <t>чел.</t>
  </si>
  <si>
    <t>Число жителей планируемых
 к переселению</t>
  </si>
  <si>
    <t>Общая площадь жилых
помещений МКД</t>
  </si>
  <si>
    <t>кв.м</t>
  </si>
  <si>
    <t>Количество расселяемых жилых
помещений</t>
  </si>
  <si>
    <t>Всего</t>
  </si>
  <si>
    <t>ед.</t>
  </si>
  <si>
    <t>в том числе</t>
  </si>
  <si>
    <t>частная
собственность</t>
  </si>
  <si>
    <t>муниципальная
собственность</t>
  </si>
  <si>
    <t>Расселяемая площадь жилых
помещений</t>
  </si>
  <si>
    <t>Стоимость переселения граждан</t>
  </si>
  <si>
    <t>руб.</t>
  </si>
  <si>
    <t>за счет средств
Фонда</t>
  </si>
  <si>
    <t>за счет средств
бюджета субъекта
Российской
Федерации</t>
  </si>
  <si>
    <t>за счет средств
местного бюджета</t>
  </si>
  <si>
    <t>Внебюджетные/
дополнительные
источники
финансирования</t>
  </si>
  <si>
    <t xml:space="preserve">
</t>
  </si>
  <si>
    <t xml:space="preserve">
</t>
  </si>
  <si>
    <t>X</t>
  </si>
  <si>
    <t>Улица Достоевского, 1</t>
  </si>
  <si>
    <t>Улица  Достоевского, 3</t>
  </si>
  <si>
    <t>Улица  Достоевского, 5</t>
  </si>
  <si>
    <t>Улица  Достоевского, 7</t>
  </si>
  <si>
    <t>Улица  Елагина, 347</t>
  </si>
  <si>
    <t>Улица  Елагина, 356</t>
  </si>
  <si>
    <t>Улица  Заболотского, 11</t>
  </si>
  <si>
    <t>Улица  Лесная, 15</t>
  </si>
  <si>
    <t>41</t>
  </si>
  <si>
    <t>38</t>
  </si>
  <si>
    <t xml:space="preserve"> Поселок Муслюмово, железнодорожная станция 103 км, 1</t>
  </si>
  <si>
    <t xml:space="preserve">Поселок Муслюмово, железнодорожная станция 103 км,  2 </t>
  </si>
  <si>
    <t>Поселок Муслюмово, железнодорожная станция 103 км,  3</t>
  </si>
  <si>
    <t>Село Кунашак, улица Больничная,  9</t>
  </si>
  <si>
    <t xml:space="preserve">Село  Кунашак, улица Победы,  11 </t>
  </si>
  <si>
    <t>Село Кунашак, улица Победы, 2</t>
  </si>
  <si>
    <t>Село Кунашак, улица Победы,  4</t>
  </si>
  <si>
    <t>Поселок Муслюмово, улица Вокзальная, 1</t>
  </si>
  <si>
    <t>Поселок Муслюмово, улица Вокзальная, 2</t>
  </si>
  <si>
    <t>Поселок Муслюмово, улица Вокзальная, 3</t>
  </si>
  <si>
    <t>Поселок Муслюмово, улица Вокзальная, 4</t>
  </si>
  <si>
    <t>Поселок Муслюмово, улица Вокзальная, 5</t>
  </si>
  <si>
    <t>Село  Новобурино, улица Труда, 1</t>
  </si>
  <si>
    <t>14.06.2008</t>
  </si>
  <si>
    <t>Село  Новобурино, улица Труда, 7</t>
  </si>
  <si>
    <t>Село  Новобурино, улица Школьная, 2</t>
  </si>
  <si>
    <t xml:space="preserve"> в том числе:</t>
  </si>
  <si>
    <t>1) переселение граждан из аварийного жилищного фонда в городах и районах Челябинской области</t>
  </si>
  <si>
    <t>2)   переселение  граждан из аварийного жилищного фонда в городах и районах Челябинской области с учетом необходимости развития малоэтажного жилищного строительства</t>
  </si>
  <si>
    <t>2014 год</t>
  </si>
  <si>
    <t>1.</t>
  </si>
  <si>
    <t>2. Переселение  граждан из аварийного жилищного фонда в городах и районах Челябинской области с учетом необходимости развития малоэтажного жилищного строительства</t>
  </si>
  <si>
    <t>2015 год</t>
  </si>
  <si>
    <t>2016 год</t>
  </si>
  <si>
    <t>IV квартал 2016 года</t>
  </si>
  <si>
    <t>1. Переселение граждан из аварийного жилищного фонда в городах и районах Челябинской области</t>
  </si>
  <si>
    <t>2013 год</t>
  </si>
  <si>
    <t>Итого по Челябинской области</t>
  </si>
  <si>
    <t>2017 год</t>
  </si>
  <si>
    <t>Приобретение жилых
помещений у застройщиков</t>
  </si>
  <si>
    <t>расселяемая площадь жилых
помещений</t>
  </si>
  <si>
    <t>стоимость</t>
  </si>
  <si>
    <t>Планируемая дата сноса/
реконструкции  многоквартирного дома</t>
  </si>
  <si>
    <t>Число жителей, планируемых
 к переселению</t>
  </si>
  <si>
    <t>Общая площадь жилых
помещений многоквартирного дома</t>
  </si>
  <si>
    <t>всего</t>
  </si>
  <si>
    <t>за счет средств
бюджета Челябинской области</t>
  </si>
  <si>
    <t>Расселенная площадь</t>
  </si>
  <si>
    <t>Количество переселенных жителей</t>
  </si>
  <si>
    <t>Еманжелинский муниципальный район</t>
  </si>
  <si>
    <t>Кунашакский муниципальный район</t>
  </si>
  <si>
    <t>Пластовский муниципальный район</t>
  </si>
  <si>
    <t>Саткинский муниципальный район</t>
  </si>
  <si>
    <t>Коркинский муниципальный район</t>
  </si>
  <si>
    <t>Кусинский муниципальный район</t>
  </si>
  <si>
    <t>Чебаркульский муниципальный район</t>
  </si>
  <si>
    <t>Ашинский муниципальный район</t>
  </si>
  <si>
    <t>Чесменский муниципальный район</t>
  </si>
  <si>
    <t xml:space="preserve">Итого по Челябинской области </t>
  </si>
  <si>
    <t>Магнитогорский городской округ</t>
  </si>
  <si>
    <t>Усть-Катавский городской округ</t>
  </si>
  <si>
    <t>Южноуральский городской округ</t>
  </si>
  <si>
    <t>Копейский городской округ</t>
  </si>
  <si>
    <t>Миасский городской округ</t>
  </si>
  <si>
    <t>Златоустовский городской округ</t>
  </si>
  <si>
    <t>Озерский городской округ</t>
  </si>
  <si>
    <t>Карабашский городской округ</t>
  </si>
  <si>
    <t>Кыштымский городской округ</t>
  </si>
  <si>
    <t>Увельский муниципальный район</t>
  </si>
  <si>
    <t>Сосновский муниципальный район</t>
  </si>
  <si>
    <t>Верхнеуфалейский городской округ</t>
  </si>
  <si>
    <t>Уйский муниципальный район</t>
  </si>
  <si>
    <t>Аргаяшский муниципальный район</t>
  </si>
  <si>
    <t>площадь</t>
  </si>
  <si>
    <t>рублей</t>
  </si>
  <si>
    <t>человек</t>
  </si>
  <si>
    <t>кв. метров</t>
  </si>
  <si>
    <t>единиц</t>
  </si>
  <si>
    <t>Чебаркульский городской округ</t>
  </si>
  <si>
    <t>Планируемые показатели выполнения областной адресной программы «Переселение  в 2013-2017 годах граждан из аварийного жилищного фонда в городах и районах Челябинской области»</t>
  </si>
  <si>
    <t>Село  Новобурино, улица Труда, 8</t>
  </si>
  <si>
    <t>Челябинский городской окург</t>
  </si>
  <si>
    <t>Агаповский муниципальный район</t>
  </si>
  <si>
    <t>Брединский муниципальный район</t>
  </si>
  <si>
    <t>внебюджетные
источники
финансирования</t>
  </si>
  <si>
    <t>дополнительные
источники
финансирования</t>
  </si>
  <si>
    <t>Заместитель начальника управления строительства</t>
  </si>
  <si>
    <t>А.М. Фалейчик</t>
  </si>
  <si>
    <t>Этап  2013 года</t>
  </si>
  <si>
    <t>Этап 2015 года</t>
  </si>
  <si>
    <t>Этап  2016 года</t>
  </si>
  <si>
    <t>Этап  2017 года</t>
  </si>
  <si>
    <t>Этап  2014 года</t>
  </si>
  <si>
    <t>Итого:</t>
  </si>
  <si>
    <t>Приобретение жилых                            помещений у
лиц, не являющихся застройщиками</t>
  </si>
  <si>
    <t>Адрес
многоквартирного дома</t>
  </si>
  <si>
    <t>Документ,
подтверждающий
признание многоквартирного дома
аварийным</t>
  </si>
  <si>
    <t xml:space="preserve">IV квартал 2016 года </t>
  </si>
  <si>
    <t>Договор о развитии застроенной террритории</t>
  </si>
  <si>
    <t>Другие</t>
  </si>
  <si>
    <t>Миасский  городской округ</t>
  </si>
  <si>
    <t>Челябинский  городской округ</t>
  </si>
  <si>
    <t>Еманжелинский  муниципальный район</t>
  </si>
  <si>
    <t>Катав-Ивановский муниципальный  район</t>
  </si>
  <si>
    <t>Кусинкий муниципальный район</t>
  </si>
  <si>
    <t>Саткниский муниципальный район</t>
  </si>
  <si>
    <t>Кыштымский  городской округ</t>
  </si>
  <si>
    <r>
      <t xml:space="preserve">ПРИЛОЖЕНИЕ 3                                                                                                                                                                 к областной адресной программе «Переселение  в 2013-2017 годах граждан из аварийного жилищного фонда в городах и районах Челябинской области»                                                                                                                                                                 (в редакции постановления Правительства  Челябинской области                                                                                                                                                        от _______2014 г. № </t>
    </r>
    <r>
      <rPr>
        <u val="single"/>
        <sz val="28"/>
        <color indexed="8"/>
        <rFont val="Times New Roman"/>
        <family val="1"/>
      </rPr>
      <t xml:space="preserve">         </t>
    </r>
    <r>
      <rPr>
        <sz val="28"/>
        <color indexed="8"/>
        <rFont val="Times New Roman"/>
        <family val="1"/>
      </rPr>
      <t>)</t>
    </r>
  </si>
  <si>
    <t xml:space="preserve">И.о. первого заместителя Министра                                              </t>
  </si>
  <si>
    <t>С.В. Сихарулидзе</t>
  </si>
  <si>
    <t xml:space="preserve"> </t>
  </si>
  <si>
    <t>№    п/п</t>
  </si>
  <si>
    <t>№       п/п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</si>
  <si>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   аварийных многоквартирных домов, включенных в муниципальную адресную программу Чебаркульского городского округа "Переселение в 2013 - 2017 годах граждан из аварийного жилищного фонда в городах и районах Челябинской области"     </t>
  </si>
  <si>
    <t>Реестр                                                                                                                                                                                                  аварийных многоквартирных домов, включенных в муниципальную адресную программу Чебаркульского городского округа «Переселение  в 2013-2017 годах граждан из аварийного жилищного фонда в городах и районах Челябинской области», по способам переселения</t>
  </si>
  <si>
    <t>Санаторий "Чебаркуль", 14</t>
  </si>
  <si>
    <t xml:space="preserve">ПРИЛОЖЕНИЕ 1                                                                                                                                                                                                         к муниципальной адресной программе Чебаркульского городского округа "Переселение в 2013 - 2017 годах граждан из аварийного жилищного фонда в городах и районах Челябинской области"                                                                                                                                                        </t>
  </si>
  <si>
    <t xml:space="preserve">ПРИЛОЖЕНИЕ 2                                                                                                                                                                                                        к муниципальной адресной программе Чебаркульского городского округа "Переселение в 2013 - 2017 годах граждан из аварийного жилищного фонда в городах и районах Челябинской области"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</si>
</sst>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"/>
    <numFmt numFmtId="173" formatCode="###\ ###\ ###\ ##0.00"/>
    <numFmt numFmtId="174" formatCode="#,##0.000"/>
    <numFmt numFmtId="175" formatCode="#,##0.0"/>
    <numFmt numFmtId="176" formatCode="mmm/yyyy"/>
    <numFmt numFmtId="177" formatCode="[$-FC19]d\ mmmm\ yyyy\ &quot;г.&quot;"/>
    <numFmt numFmtId="178" formatCode="###.##"/>
    <numFmt numFmtId="179" formatCode="###.00"/>
    <numFmt numFmtId="180" formatCode="#,##0.00_ ;\-#,##0.00\ "/>
    <numFmt numFmtId="181" formatCode="#,##0_ ;\-#,##0\ "/>
    <numFmt numFmtId="182" formatCode="0.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_ ;\-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8"/>
      <color indexed="8"/>
      <name val="Times New Roman"/>
      <family val="1"/>
    </font>
    <font>
      <sz val="8"/>
      <name val="Calibri"/>
      <family val="2"/>
    </font>
    <font>
      <sz val="20"/>
      <color indexed="8"/>
      <name val="Times New Roman"/>
      <family val="1"/>
    </font>
    <font>
      <sz val="18"/>
      <color indexed="8"/>
      <name val="Calibri"/>
      <family val="2"/>
    </font>
    <font>
      <sz val="28"/>
      <color indexed="8"/>
      <name val="Times New Roman"/>
      <family val="1"/>
    </font>
    <font>
      <u val="single"/>
      <sz val="2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4"/>
      <name val="Calibri"/>
      <family val="2"/>
    </font>
    <font>
      <sz val="14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10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6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rgb="FFFF0000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sz val="20"/>
      <color theme="1"/>
      <name val="Calibri"/>
      <family val="2"/>
    </font>
    <font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 vertical="center" wrapText="1"/>
    </xf>
    <xf numFmtId="4" fontId="4" fillId="33" borderId="0" xfId="0" applyNumberFormat="1" applyFont="1" applyFill="1" applyAlignment="1">
      <alignment horizontal="center" vertical="center" wrapText="1"/>
    </xf>
    <xf numFmtId="3" fontId="4" fillId="33" borderId="0" xfId="0" applyNumberFormat="1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 textRotation="90" wrapText="1"/>
    </xf>
    <xf numFmtId="0" fontId="7" fillId="33" borderId="0" xfId="0" applyFont="1" applyFill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14" fontId="6" fillId="34" borderId="1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 textRotation="90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 quotePrefix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172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3" fontId="6" fillId="35" borderId="12" xfId="0" applyNumberFormat="1" applyFont="1" applyFill="1" applyBorder="1" applyAlignment="1">
      <alignment horizontal="center" vertical="center" wrapText="1"/>
    </xf>
    <xf numFmtId="4" fontId="6" fillId="35" borderId="12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4" fontId="6" fillId="34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14" fontId="59" fillId="33" borderId="10" xfId="0" applyNumberFormat="1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vertical="center" textRotation="90" wrapText="1"/>
    </xf>
    <xf numFmtId="3" fontId="59" fillId="33" borderId="10" xfId="0" applyNumberFormat="1" applyFont="1" applyFill="1" applyBorder="1" applyAlignment="1">
      <alignment horizontal="center" vertical="center" wrapText="1"/>
    </xf>
    <xf numFmtId="172" fontId="59" fillId="33" borderId="10" xfId="0" applyNumberFormat="1" applyFont="1" applyFill="1" applyBorder="1" applyAlignment="1">
      <alignment horizontal="center" vertical="center" wrapText="1"/>
    </xf>
    <xf numFmtId="4" fontId="59" fillId="33" borderId="10" xfId="0" applyNumberFormat="1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 quotePrefix="1">
      <alignment horizontal="center" vertical="center" wrapText="1"/>
    </xf>
    <xf numFmtId="0" fontId="59" fillId="34" borderId="10" xfId="0" applyFont="1" applyFill="1" applyBorder="1" applyAlignment="1">
      <alignment horizontal="center" vertical="center"/>
    </xf>
    <xf numFmtId="3" fontId="59" fillId="34" borderId="10" xfId="0" applyNumberFormat="1" applyFont="1" applyFill="1" applyBorder="1" applyAlignment="1">
      <alignment horizontal="center" vertical="center" wrapText="1"/>
    </xf>
    <xf numFmtId="172" fontId="59" fillId="34" borderId="10" xfId="0" applyNumberFormat="1" applyFont="1" applyFill="1" applyBorder="1" applyAlignment="1">
      <alignment horizontal="center" vertical="center" wrapText="1"/>
    </xf>
    <xf numFmtId="4" fontId="59" fillId="34" borderId="10" xfId="0" applyNumberFormat="1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vertical="center" textRotation="90" wrapText="1"/>
    </xf>
    <xf numFmtId="0" fontId="59" fillId="33" borderId="12" xfId="0" applyFont="1" applyFill="1" applyBorder="1" applyAlignment="1">
      <alignment vertical="center" textRotation="90" wrapText="1"/>
    </xf>
    <xf numFmtId="14" fontId="59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textRotation="90" wrapText="1"/>
    </xf>
    <xf numFmtId="0" fontId="60" fillId="0" borderId="10" xfId="0" applyFont="1" applyBorder="1" applyAlignment="1">
      <alignment horizontal="center" vertical="center"/>
    </xf>
    <xf numFmtId="3" fontId="60" fillId="0" borderId="10" xfId="0" applyNumberFormat="1" applyFont="1" applyBorder="1" applyAlignment="1">
      <alignment horizontal="center" vertical="center"/>
    </xf>
    <xf numFmtId="4" fontId="60" fillId="0" borderId="10" xfId="0" applyNumberFormat="1" applyFont="1" applyBorder="1" applyAlignment="1">
      <alignment horizontal="center" vertical="center"/>
    </xf>
    <xf numFmtId="4" fontId="61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3" fontId="2" fillId="34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4" fontId="11" fillId="33" borderId="0" xfId="0" applyNumberFormat="1" applyFont="1" applyFill="1" applyAlignment="1">
      <alignment horizontal="center" vertical="center" wrapText="1"/>
    </xf>
    <xf numFmtId="3" fontId="11" fillId="33" borderId="0" xfId="0" applyNumberFormat="1" applyFont="1" applyFill="1" applyAlignment="1">
      <alignment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/>
    </xf>
    <xf numFmtId="0" fontId="14" fillId="34" borderId="0" xfId="0" applyFont="1" applyFill="1" applyAlignment="1">
      <alignment horizontal="center" vertical="center" wrapText="1"/>
    </xf>
    <xf numFmtId="3" fontId="14" fillId="34" borderId="0" xfId="0" applyNumberFormat="1" applyFont="1" applyFill="1" applyAlignment="1">
      <alignment horizontal="center" vertical="center" wrapText="1"/>
    </xf>
    <xf numFmtId="4" fontId="14" fillId="34" borderId="0" xfId="0" applyNumberFormat="1" applyFont="1" applyFill="1" applyBorder="1" applyAlignment="1">
      <alignment vertical="top" wrapText="1"/>
    </xf>
    <xf numFmtId="0" fontId="4" fillId="34" borderId="0" xfId="0" applyFont="1" applyFill="1" applyAlignment="1">
      <alignment horizontal="center" vertical="center" wrapText="1"/>
    </xf>
    <xf numFmtId="4" fontId="4" fillId="34" borderId="0" xfId="0" applyNumberFormat="1" applyFont="1" applyFill="1" applyAlignment="1">
      <alignment horizontal="center" vertical="center" wrapText="1"/>
    </xf>
    <xf numFmtId="0" fontId="13" fillId="34" borderId="0" xfId="0" applyFont="1" applyFill="1" applyAlignment="1">
      <alignment horizontal="center" vertical="center" wrapText="1"/>
    </xf>
    <xf numFmtId="3" fontId="14" fillId="34" borderId="10" xfId="0" applyNumberFormat="1" applyFont="1" applyFill="1" applyBorder="1" applyAlignment="1">
      <alignment horizontal="center" vertical="center" wrapText="1"/>
    </xf>
    <xf numFmtId="172" fontId="14" fillId="34" borderId="10" xfId="0" applyNumberFormat="1" applyFont="1" applyFill="1" applyBorder="1" applyAlignment="1">
      <alignment horizontal="center" vertical="center" wrapText="1"/>
    </xf>
    <xf numFmtId="3" fontId="4" fillId="34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 quotePrefix="1">
      <alignment horizontal="center" vertical="center" wrapText="1"/>
    </xf>
    <xf numFmtId="183" fontId="4" fillId="34" borderId="0" xfId="0" applyNumberFormat="1" applyFont="1" applyFill="1" applyAlignment="1">
      <alignment horizontal="center" vertical="center" wrapText="1"/>
    </xf>
    <xf numFmtId="3" fontId="14" fillId="34" borderId="12" xfId="0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 wrapText="1"/>
    </xf>
    <xf numFmtId="4" fontId="2" fillId="34" borderId="0" xfId="0" applyNumberFormat="1" applyFont="1" applyFill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textRotation="90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/>
    </xf>
    <xf numFmtId="4" fontId="14" fillId="34" borderId="12" xfId="0" applyNumberFormat="1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textRotation="90" wrapText="1"/>
    </xf>
    <xf numFmtId="4" fontId="14" fillId="34" borderId="0" xfId="0" applyNumberFormat="1" applyFont="1" applyFill="1" applyAlignment="1">
      <alignment horizontal="center" vertical="center" wrapText="1"/>
    </xf>
    <xf numFmtId="4" fontId="14" fillId="34" borderId="15" xfId="0" applyNumberFormat="1" applyFont="1" applyFill="1" applyBorder="1" applyAlignment="1">
      <alignment vertical="center" wrapText="1"/>
    </xf>
    <xf numFmtId="0" fontId="14" fillId="34" borderId="16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textRotation="90" wrapText="1"/>
    </xf>
    <xf numFmtId="4" fontId="14" fillId="34" borderId="17" xfId="0" applyNumberFormat="1" applyFont="1" applyFill="1" applyBorder="1" applyAlignment="1">
      <alignment horizontal="center" vertical="center" textRotation="90" wrapText="1"/>
    </xf>
    <xf numFmtId="173" fontId="14" fillId="34" borderId="1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Alignment="1">
      <alignment horizontal="center" vertical="center" wrapText="1"/>
    </xf>
    <xf numFmtId="3" fontId="7" fillId="33" borderId="0" xfId="0" applyNumberFormat="1" applyFont="1" applyFill="1" applyAlignment="1">
      <alignment horizontal="center" vertical="center" wrapText="1"/>
    </xf>
    <xf numFmtId="1" fontId="14" fillId="34" borderId="10" xfId="0" applyNumberFormat="1" applyFont="1" applyFill="1" applyBorder="1" applyAlignment="1">
      <alignment horizontal="center" vertical="center" wrapText="1"/>
    </xf>
    <xf numFmtId="1" fontId="4" fillId="34" borderId="0" xfId="0" applyNumberFormat="1" applyFont="1" applyFill="1" applyAlignment="1">
      <alignment horizontal="center" vertical="center" wrapText="1"/>
    </xf>
    <xf numFmtId="173" fontId="14" fillId="34" borderId="12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4" fontId="14" fillId="34" borderId="0" xfId="0" applyNumberFormat="1" applyFont="1" applyFill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2" fillId="34" borderId="0" xfId="0" applyNumberFormat="1" applyFont="1" applyFill="1" applyBorder="1" applyAlignment="1">
      <alignment vertical="top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textRotation="90" wrapText="1"/>
    </xf>
    <xf numFmtId="4" fontId="2" fillId="34" borderId="0" xfId="0" applyNumberFormat="1" applyFont="1" applyFill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4" fontId="14" fillId="34" borderId="10" xfId="0" applyNumberFormat="1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textRotation="90" wrapText="1"/>
    </xf>
    <xf numFmtId="0" fontId="14" fillId="34" borderId="11" xfId="0" applyFont="1" applyFill="1" applyBorder="1" applyAlignment="1">
      <alignment horizontal="center" vertical="center" textRotation="90" wrapText="1"/>
    </xf>
    <xf numFmtId="0" fontId="14" fillId="34" borderId="12" xfId="0" applyFont="1" applyFill="1" applyBorder="1" applyAlignment="1">
      <alignment horizontal="center" vertical="center" textRotation="90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textRotation="90"/>
    </xf>
    <xf numFmtId="0" fontId="14" fillId="34" borderId="12" xfId="0" applyFont="1" applyFill="1" applyBorder="1" applyAlignment="1">
      <alignment horizontal="center" vertical="center" textRotation="90"/>
    </xf>
    <xf numFmtId="4" fontId="14" fillId="34" borderId="19" xfId="0" applyNumberFormat="1" applyFont="1" applyFill="1" applyBorder="1" applyAlignment="1">
      <alignment horizontal="center" vertical="center" wrapText="1"/>
    </xf>
    <xf numFmtId="4" fontId="14" fillId="34" borderId="15" xfId="0" applyNumberFormat="1" applyFont="1" applyFill="1" applyBorder="1" applyAlignment="1">
      <alignment horizontal="center" vertical="center" wrapText="1"/>
    </xf>
    <xf numFmtId="4" fontId="14" fillId="34" borderId="20" xfId="0" applyNumberFormat="1" applyFont="1" applyFill="1" applyBorder="1" applyAlignment="1">
      <alignment horizontal="center" vertical="center" wrapText="1"/>
    </xf>
    <xf numFmtId="4" fontId="14" fillId="34" borderId="11" xfId="0" applyNumberFormat="1" applyFont="1" applyFill="1" applyBorder="1" applyAlignment="1">
      <alignment horizontal="center" vertical="center" wrapText="1"/>
    </xf>
    <xf numFmtId="4" fontId="14" fillId="34" borderId="12" xfId="0" applyNumberFormat="1" applyFont="1" applyFill="1" applyBorder="1" applyAlignment="1">
      <alignment horizontal="center" vertical="center" wrapText="1"/>
    </xf>
    <xf numFmtId="4" fontId="14" fillId="34" borderId="18" xfId="0" applyNumberFormat="1" applyFont="1" applyFill="1" applyBorder="1" applyAlignment="1">
      <alignment horizontal="center" vertical="center" wrapText="1"/>
    </xf>
    <xf numFmtId="4" fontId="14" fillId="34" borderId="13" xfId="0" applyNumberFormat="1" applyFont="1" applyFill="1" applyBorder="1" applyAlignment="1">
      <alignment horizontal="center" vertical="center" wrapText="1"/>
    </xf>
    <xf numFmtId="4" fontId="14" fillId="34" borderId="14" xfId="0" applyNumberFormat="1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3" fontId="14" fillId="34" borderId="17" xfId="0" applyNumberFormat="1" applyFont="1" applyFill="1" applyBorder="1" applyAlignment="1">
      <alignment horizontal="center" vertical="center" textRotation="90" wrapText="1"/>
    </xf>
    <xf numFmtId="3" fontId="14" fillId="34" borderId="11" xfId="0" applyNumberFormat="1" applyFont="1" applyFill="1" applyBorder="1" applyAlignment="1">
      <alignment horizontal="center" vertical="center" textRotation="90" wrapText="1"/>
    </xf>
    <xf numFmtId="3" fontId="14" fillId="34" borderId="12" xfId="0" applyNumberFormat="1" applyFont="1" applyFill="1" applyBorder="1" applyAlignment="1">
      <alignment horizontal="center" vertical="center" textRotation="90" wrapText="1"/>
    </xf>
    <xf numFmtId="4" fontId="2" fillId="34" borderId="0" xfId="0" applyNumberFormat="1" applyFont="1" applyFill="1" applyBorder="1" applyAlignment="1">
      <alignment horizontal="center" vertical="top" wrapText="1"/>
    </xf>
    <xf numFmtId="4" fontId="14" fillId="34" borderId="17" xfId="0" applyNumberFormat="1" applyFont="1" applyFill="1" applyBorder="1" applyAlignment="1">
      <alignment horizontal="center" vertical="center" textRotation="90" wrapText="1"/>
    </xf>
    <xf numFmtId="4" fontId="14" fillId="34" borderId="12" xfId="0" applyNumberFormat="1" applyFont="1" applyFill="1" applyBorder="1" applyAlignment="1">
      <alignment horizontal="center" vertical="center" textRotation="90" wrapText="1"/>
    </xf>
    <xf numFmtId="0" fontId="14" fillId="34" borderId="21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4" fillId="34" borderId="20" xfId="0" applyFont="1" applyFill="1" applyBorder="1" applyAlignment="1">
      <alignment horizontal="center" vertical="center" wrapText="1"/>
    </xf>
    <xf numFmtId="4" fontId="14" fillId="34" borderId="11" xfId="0" applyNumberFormat="1" applyFont="1" applyFill="1" applyBorder="1" applyAlignment="1">
      <alignment horizontal="center" vertical="center" textRotation="90" wrapText="1"/>
    </xf>
    <xf numFmtId="0" fontId="14" fillId="34" borderId="14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textRotation="90" wrapText="1"/>
    </xf>
    <xf numFmtId="4" fontId="15" fillId="34" borderId="10" xfId="0" applyNumberFormat="1" applyFont="1" applyFill="1" applyBorder="1" applyAlignment="1">
      <alignment vertical="center" wrapText="1"/>
    </xf>
    <xf numFmtId="4" fontId="2" fillId="34" borderId="21" xfId="0" applyNumberFormat="1" applyFont="1" applyFill="1" applyBorder="1" applyAlignment="1">
      <alignment horizontal="center" vertical="center" wrapText="1"/>
    </xf>
    <xf numFmtId="4" fontId="2" fillId="34" borderId="22" xfId="0" applyNumberFormat="1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wrapText="1"/>
    </xf>
    <xf numFmtId="4" fontId="2" fillId="34" borderId="19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4" fontId="2" fillId="34" borderId="2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0" xfId="0" applyNumberFormat="1" applyFont="1" applyFill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textRotation="90" wrapText="1"/>
    </xf>
    <xf numFmtId="4" fontId="2" fillId="34" borderId="12" xfId="0" applyNumberFormat="1" applyFont="1" applyFill="1" applyBorder="1" applyAlignment="1">
      <alignment horizontal="center" vertical="center" textRotation="90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right"/>
    </xf>
    <xf numFmtId="0" fontId="60" fillId="0" borderId="0" xfId="0" applyFont="1" applyAlignment="1">
      <alignment horizontal="right"/>
    </xf>
    <xf numFmtId="0" fontId="7" fillId="34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3" fontId="11" fillId="33" borderId="0" xfId="0" applyNumberFormat="1" applyFont="1" applyFill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view="pageBreakPreview" zoomScale="67" zoomScaleNormal="62" zoomScaleSheetLayoutView="67" zoomScalePageLayoutView="0" workbookViewId="0" topLeftCell="A1">
      <selection activeCell="J13" sqref="J13"/>
    </sheetView>
  </sheetViews>
  <sheetFormatPr defaultColWidth="9.140625" defaultRowHeight="59.25" customHeight="1"/>
  <cols>
    <col min="1" max="1" width="6.421875" style="62" customWidth="1"/>
    <col min="2" max="2" width="24.140625" style="62" customWidth="1"/>
    <col min="3" max="3" width="10.140625" style="62" customWidth="1"/>
    <col min="4" max="4" width="13.28125" style="74" customWidth="1"/>
    <col min="5" max="5" width="7.00390625" style="62" customWidth="1"/>
    <col min="6" max="6" width="7.57421875" style="62" customWidth="1"/>
    <col min="7" max="7" width="10.28125" style="63" customWidth="1"/>
    <col min="8" max="8" width="9.57421875" style="62" customWidth="1"/>
    <col min="9" max="9" width="12.7109375" style="86" customWidth="1"/>
    <col min="10" max="10" width="8.28125" style="62" customWidth="1"/>
    <col min="11" max="11" width="8.140625" style="62" customWidth="1"/>
    <col min="12" max="12" width="9.57421875" style="62" customWidth="1"/>
    <col min="13" max="13" width="8.421875" style="62" hidden="1" customWidth="1"/>
    <col min="14" max="14" width="14.28125" style="86" customWidth="1"/>
    <col min="15" max="15" width="11.28125" style="86" customWidth="1"/>
    <col min="16" max="16" width="11.8515625" style="86" customWidth="1"/>
    <col min="17" max="17" width="19.00390625" style="86" customWidth="1"/>
    <col min="18" max="18" width="20.28125" style="86" customWidth="1"/>
    <col min="19" max="19" width="19.8515625" style="86" customWidth="1"/>
    <col min="20" max="20" width="20.28125" style="86" hidden="1" customWidth="1"/>
    <col min="21" max="21" width="17.140625" style="86" customWidth="1"/>
    <col min="22" max="22" width="15.421875" style="86" customWidth="1"/>
    <col min="23" max="23" width="13.421875" style="86" customWidth="1"/>
    <col min="24" max="24" width="0.2890625" style="65" hidden="1" customWidth="1"/>
    <col min="25" max="25" width="20.00390625" style="66" hidden="1" customWidth="1"/>
    <col min="26" max="26" width="15.7109375" style="65" hidden="1" customWidth="1"/>
    <col min="27" max="28" width="0" style="65" hidden="1" customWidth="1"/>
    <col min="29" max="29" width="18.57421875" style="65" hidden="1" customWidth="1"/>
    <col min="30" max="30" width="21.28125" style="65" hidden="1" customWidth="1"/>
    <col min="31" max="31" width="19.7109375" style="65" hidden="1" customWidth="1"/>
    <col min="32" max="32" width="20.140625" style="66" hidden="1" customWidth="1"/>
    <col min="33" max="33" width="18.57421875" style="72" hidden="1" customWidth="1"/>
    <col min="34" max="35" width="15.00390625" style="65" hidden="1" customWidth="1"/>
    <col min="36" max="16384" width="9.140625" style="65" customWidth="1"/>
  </cols>
  <sheetData>
    <row r="1" spans="1:23" ht="95.25" customHeight="1">
      <c r="A1" s="60"/>
      <c r="B1" s="60"/>
      <c r="C1" s="60"/>
      <c r="D1" s="61"/>
      <c r="E1" s="61"/>
      <c r="H1" s="136" t="s">
        <v>189</v>
      </c>
      <c r="I1" s="136"/>
      <c r="J1" s="136"/>
      <c r="K1" s="136"/>
      <c r="L1" s="136"/>
      <c r="M1" s="136"/>
      <c r="N1" s="136"/>
      <c r="P1" s="64"/>
      <c r="R1" s="64"/>
      <c r="S1" s="64"/>
      <c r="T1" s="64"/>
      <c r="U1" s="64"/>
      <c r="V1" s="64"/>
      <c r="W1" s="64"/>
    </row>
    <row r="2" spans="1:23" ht="44.25" customHeight="1">
      <c r="A2" s="60"/>
      <c r="B2" s="60"/>
      <c r="C2" s="60"/>
      <c r="D2" s="61"/>
      <c r="E2" s="61"/>
      <c r="F2" s="64"/>
      <c r="G2" s="101"/>
      <c r="H2" s="136"/>
      <c r="I2" s="136"/>
      <c r="J2" s="136"/>
      <c r="K2" s="136"/>
      <c r="L2" s="136"/>
      <c r="M2" s="136"/>
      <c r="N2" s="136"/>
      <c r="O2" s="64"/>
      <c r="P2" s="64"/>
      <c r="Q2" s="66"/>
      <c r="R2" s="66"/>
      <c r="S2" s="66"/>
      <c r="T2" s="66"/>
      <c r="U2" s="66"/>
      <c r="V2" s="66"/>
      <c r="W2" s="66"/>
    </row>
    <row r="3" spans="1:24" ht="83.25" customHeight="1">
      <c r="A3" s="145" t="s">
        <v>186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87"/>
      <c r="P3" s="87"/>
      <c r="Q3" s="87"/>
      <c r="R3" s="87"/>
      <c r="S3" s="87"/>
      <c r="T3" s="87"/>
      <c r="U3" s="87"/>
      <c r="V3" s="87"/>
      <c r="W3" s="87"/>
      <c r="X3" s="67" t="s">
        <v>45</v>
      </c>
    </row>
    <row r="4" spans="1:24" ht="66" customHeight="1">
      <c r="A4" s="130" t="s">
        <v>184</v>
      </c>
      <c r="B4" s="130" t="s">
        <v>168</v>
      </c>
      <c r="C4" s="139" t="s">
        <v>169</v>
      </c>
      <c r="D4" s="140"/>
      <c r="E4" s="115" t="s">
        <v>50</v>
      </c>
      <c r="F4" s="115" t="s">
        <v>115</v>
      </c>
      <c r="G4" s="133" t="s">
        <v>4</v>
      </c>
      <c r="H4" s="115" t="s">
        <v>116</v>
      </c>
      <c r="I4" s="137" t="s">
        <v>117</v>
      </c>
      <c r="J4" s="113" t="s">
        <v>57</v>
      </c>
      <c r="K4" s="144"/>
      <c r="L4" s="114"/>
      <c r="M4" s="78"/>
      <c r="N4" s="100" t="s">
        <v>63</v>
      </c>
      <c r="O4" s="127" t="s">
        <v>63</v>
      </c>
      <c r="P4" s="128"/>
      <c r="Q4" s="119" t="s">
        <v>64</v>
      </c>
      <c r="R4" s="119"/>
      <c r="S4" s="119"/>
      <c r="T4" s="119"/>
      <c r="U4" s="119"/>
      <c r="V4" s="119"/>
      <c r="W4" s="119"/>
      <c r="X4" s="65" t="s">
        <v>70</v>
      </c>
    </row>
    <row r="5" spans="1:23" ht="28.5" customHeight="1">
      <c r="A5" s="131"/>
      <c r="B5" s="131"/>
      <c r="C5" s="141"/>
      <c r="D5" s="142"/>
      <c r="E5" s="116"/>
      <c r="F5" s="116"/>
      <c r="G5" s="134"/>
      <c r="H5" s="116"/>
      <c r="I5" s="143"/>
      <c r="J5" s="115" t="s">
        <v>118</v>
      </c>
      <c r="K5" s="113" t="s">
        <v>60</v>
      </c>
      <c r="L5" s="114"/>
      <c r="M5" s="88"/>
      <c r="N5" s="137" t="s">
        <v>118</v>
      </c>
      <c r="O5" s="127" t="s">
        <v>60</v>
      </c>
      <c r="P5" s="128"/>
      <c r="Q5" s="125" t="s">
        <v>118</v>
      </c>
      <c r="R5" s="122" t="s">
        <v>60</v>
      </c>
      <c r="S5" s="123"/>
      <c r="T5" s="123"/>
      <c r="U5" s="123"/>
      <c r="V5" s="123"/>
      <c r="W5" s="124"/>
    </row>
    <row r="6" spans="1:24" ht="106.5" customHeight="1">
      <c r="A6" s="131"/>
      <c r="B6" s="131"/>
      <c r="C6" s="115" t="s">
        <v>0</v>
      </c>
      <c r="D6" s="120" t="s">
        <v>1</v>
      </c>
      <c r="E6" s="116"/>
      <c r="F6" s="116"/>
      <c r="G6" s="135"/>
      <c r="H6" s="117"/>
      <c r="I6" s="138"/>
      <c r="J6" s="117"/>
      <c r="K6" s="85" t="s">
        <v>61</v>
      </c>
      <c r="L6" s="85" t="s">
        <v>62</v>
      </c>
      <c r="M6" s="79"/>
      <c r="N6" s="138"/>
      <c r="O6" s="89" t="s">
        <v>61</v>
      </c>
      <c r="P6" s="89" t="s">
        <v>62</v>
      </c>
      <c r="Q6" s="126"/>
      <c r="R6" s="89" t="s">
        <v>66</v>
      </c>
      <c r="S6" s="89" t="s">
        <v>119</v>
      </c>
      <c r="T6" s="89"/>
      <c r="U6" s="89" t="s">
        <v>68</v>
      </c>
      <c r="V6" s="90" t="s">
        <v>158</v>
      </c>
      <c r="W6" s="90" t="s">
        <v>157</v>
      </c>
      <c r="X6" s="65" t="s">
        <v>71</v>
      </c>
    </row>
    <row r="7" spans="1:24" ht="30" customHeight="1">
      <c r="A7" s="132"/>
      <c r="B7" s="132"/>
      <c r="C7" s="117"/>
      <c r="D7" s="121"/>
      <c r="E7" s="117"/>
      <c r="F7" s="117"/>
      <c r="G7" s="68" t="s">
        <v>148</v>
      </c>
      <c r="H7" s="68" t="s">
        <v>148</v>
      </c>
      <c r="I7" s="80" t="s">
        <v>149</v>
      </c>
      <c r="J7" s="113" t="s">
        <v>150</v>
      </c>
      <c r="K7" s="144"/>
      <c r="L7" s="114"/>
      <c r="M7" s="78"/>
      <c r="N7" s="127" t="s">
        <v>149</v>
      </c>
      <c r="O7" s="129"/>
      <c r="P7" s="128"/>
      <c r="Q7" s="127" t="s">
        <v>147</v>
      </c>
      <c r="R7" s="129"/>
      <c r="S7" s="129"/>
      <c r="T7" s="129"/>
      <c r="U7" s="129"/>
      <c r="V7" s="129"/>
      <c r="W7" s="128"/>
      <c r="X7" s="65" t="s">
        <v>45</v>
      </c>
    </row>
    <row r="8" spans="1:23" s="95" customFormat="1" ht="19.5" customHeight="1">
      <c r="A8" s="94">
        <v>1</v>
      </c>
      <c r="B8" s="94">
        <v>2</v>
      </c>
      <c r="C8" s="94">
        <v>3</v>
      </c>
      <c r="D8" s="94">
        <v>4</v>
      </c>
      <c r="E8" s="94">
        <v>5</v>
      </c>
      <c r="F8" s="94">
        <v>6</v>
      </c>
      <c r="G8" s="94">
        <v>7</v>
      </c>
      <c r="H8" s="94">
        <v>8</v>
      </c>
      <c r="I8" s="94">
        <v>9</v>
      </c>
      <c r="J8" s="94">
        <v>10</v>
      </c>
      <c r="K8" s="94">
        <v>11</v>
      </c>
      <c r="L8" s="94">
        <v>12</v>
      </c>
      <c r="M8" s="94"/>
      <c r="N8" s="94">
        <v>13</v>
      </c>
      <c r="O8" s="94">
        <v>14</v>
      </c>
      <c r="P8" s="94">
        <v>15</v>
      </c>
      <c r="Q8" s="94">
        <v>16</v>
      </c>
      <c r="R8" s="94">
        <v>17</v>
      </c>
      <c r="S8" s="94">
        <v>18</v>
      </c>
      <c r="T8" s="94">
        <v>19</v>
      </c>
      <c r="U8" s="94">
        <v>19</v>
      </c>
      <c r="V8" s="94">
        <v>20</v>
      </c>
      <c r="W8" s="94">
        <v>21</v>
      </c>
    </row>
    <row r="9" spans="1:23" ht="15.75">
      <c r="A9" s="118" t="s">
        <v>44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9"/>
      <c r="P9" s="119"/>
      <c r="Q9" s="119"/>
      <c r="R9" s="119"/>
      <c r="S9" s="119"/>
      <c r="T9" s="119"/>
      <c r="U9" s="119"/>
      <c r="V9" s="119"/>
      <c r="W9" s="119"/>
    </row>
    <row r="10" spans="1:24" ht="41.25" customHeight="1">
      <c r="A10" s="113" t="s">
        <v>8</v>
      </c>
      <c r="B10" s="114"/>
      <c r="C10" s="84" t="s">
        <v>72</v>
      </c>
      <c r="D10" s="82">
        <v>11</v>
      </c>
      <c r="E10" s="81" t="s">
        <v>72</v>
      </c>
      <c r="F10" s="81" t="s">
        <v>72</v>
      </c>
      <c r="G10" s="73">
        <f aca="true" t="shared" si="0" ref="G10:L10">SUM(G11:G21)</f>
        <v>337</v>
      </c>
      <c r="H10" s="73">
        <f t="shared" si="0"/>
        <v>337</v>
      </c>
      <c r="I10" s="96">
        <v>4987.8</v>
      </c>
      <c r="J10" s="73">
        <f t="shared" si="0"/>
        <v>135</v>
      </c>
      <c r="K10" s="73">
        <f t="shared" si="0"/>
        <v>76</v>
      </c>
      <c r="L10" s="73">
        <f t="shared" si="0"/>
        <v>59</v>
      </c>
      <c r="M10" s="73"/>
      <c r="N10" s="83">
        <f aca="true" t="shared" si="1" ref="N10:S10">SUM(N11:N21)</f>
        <v>4852.500000000001</v>
      </c>
      <c r="O10" s="83">
        <f t="shared" si="1"/>
        <v>3188.7000000000003</v>
      </c>
      <c r="P10" s="83">
        <f t="shared" si="1"/>
        <v>1663.8</v>
      </c>
      <c r="Q10" s="103">
        <f t="shared" si="1"/>
        <v>174286131.6</v>
      </c>
      <c r="R10" s="80">
        <f t="shared" si="1"/>
        <v>55994630</v>
      </c>
      <c r="S10" s="80">
        <f t="shared" si="1"/>
        <v>118291501.6</v>
      </c>
      <c r="T10" s="80"/>
      <c r="U10" s="80">
        <f>SUM(U11:U21)</f>
        <v>0</v>
      </c>
      <c r="V10" s="80">
        <v>0</v>
      </c>
      <c r="W10" s="80">
        <f>SUM(W11:W21)</f>
        <v>0</v>
      </c>
      <c r="X10" s="70"/>
    </row>
    <row r="11" spans="1:24" ht="41.25" customHeight="1">
      <c r="A11" s="81" t="s">
        <v>103</v>
      </c>
      <c r="B11" s="81" t="s">
        <v>9</v>
      </c>
      <c r="C11" s="71">
        <v>916</v>
      </c>
      <c r="D11" s="112">
        <v>41927</v>
      </c>
      <c r="E11" s="115" t="s">
        <v>107</v>
      </c>
      <c r="F11" s="115" t="s">
        <v>170</v>
      </c>
      <c r="G11" s="68">
        <v>19</v>
      </c>
      <c r="H11" s="69">
        <v>19</v>
      </c>
      <c r="I11" s="91">
        <v>439.4</v>
      </c>
      <c r="J11" s="68">
        <v>8</v>
      </c>
      <c r="K11" s="68">
        <v>8</v>
      </c>
      <c r="L11" s="68">
        <v>0</v>
      </c>
      <c r="M11" s="68"/>
      <c r="N11" s="80">
        <v>437.3</v>
      </c>
      <c r="O11" s="80">
        <v>437.3</v>
      </c>
      <c r="P11" s="80">
        <v>0</v>
      </c>
      <c r="Q11" s="80">
        <v>15706408.6</v>
      </c>
      <c r="R11" s="80">
        <f>5046736+761</f>
        <v>5047497</v>
      </c>
      <c r="S11" s="80">
        <f>Q11-R11</f>
        <v>10658911.6</v>
      </c>
      <c r="T11" s="80"/>
      <c r="U11" s="80">
        <v>0</v>
      </c>
      <c r="V11" s="80">
        <v>0</v>
      </c>
      <c r="W11" s="80">
        <v>0</v>
      </c>
      <c r="X11" s="70"/>
    </row>
    <row r="12" spans="1:24" ht="41.25" customHeight="1">
      <c r="A12" s="81" t="s">
        <v>17</v>
      </c>
      <c r="B12" s="81" t="s">
        <v>10</v>
      </c>
      <c r="C12" s="71">
        <v>916</v>
      </c>
      <c r="D12" s="112">
        <v>41927</v>
      </c>
      <c r="E12" s="116"/>
      <c r="F12" s="116"/>
      <c r="G12" s="68">
        <v>22</v>
      </c>
      <c r="H12" s="69">
        <v>22</v>
      </c>
      <c r="I12" s="91">
        <v>375.5</v>
      </c>
      <c r="J12" s="68">
        <v>8</v>
      </c>
      <c r="K12" s="68">
        <v>5</v>
      </c>
      <c r="L12" s="68">
        <v>3</v>
      </c>
      <c r="M12" s="68"/>
      <c r="N12" s="80">
        <v>375.5</v>
      </c>
      <c r="O12" s="80">
        <v>234.8</v>
      </c>
      <c r="P12" s="80">
        <v>140.7</v>
      </c>
      <c r="Q12" s="102">
        <v>13486747</v>
      </c>
      <c r="R12" s="80">
        <v>4332906</v>
      </c>
      <c r="S12" s="80">
        <f aca="true" t="shared" si="2" ref="S12:S21">Q12-R12</f>
        <v>9153841</v>
      </c>
      <c r="T12" s="80"/>
      <c r="U12" s="80">
        <v>0</v>
      </c>
      <c r="V12" s="80">
        <v>0</v>
      </c>
      <c r="W12" s="80">
        <v>0</v>
      </c>
      <c r="X12" s="70"/>
    </row>
    <row r="13" spans="1:24" ht="41.25" customHeight="1">
      <c r="A13" s="81" t="s">
        <v>18</v>
      </c>
      <c r="B13" s="110" t="s">
        <v>188</v>
      </c>
      <c r="C13" s="71">
        <v>916</v>
      </c>
      <c r="D13" s="112">
        <v>41927</v>
      </c>
      <c r="E13" s="116"/>
      <c r="F13" s="116"/>
      <c r="G13" s="68">
        <v>54</v>
      </c>
      <c r="H13" s="69">
        <v>54</v>
      </c>
      <c r="I13" s="91">
        <v>531.9</v>
      </c>
      <c r="J13" s="68">
        <v>30</v>
      </c>
      <c r="K13" s="68">
        <v>1</v>
      </c>
      <c r="L13" s="68">
        <v>29</v>
      </c>
      <c r="M13" s="68"/>
      <c r="N13" s="80">
        <v>531.9</v>
      </c>
      <c r="O13" s="80">
        <v>18</v>
      </c>
      <c r="P13" s="80">
        <v>513.9</v>
      </c>
      <c r="Q13" s="102">
        <v>19104130</v>
      </c>
      <c r="R13" s="80">
        <v>6137611</v>
      </c>
      <c r="S13" s="80">
        <f t="shared" si="2"/>
        <v>12966519</v>
      </c>
      <c r="T13" s="80"/>
      <c r="U13" s="80">
        <v>0</v>
      </c>
      <c r="V13" s="80">
        <v>0</v>
      </c>
      <c r="W13" s="80">
        <v>0</v>
      </c>
      <c r="X13" s="70"/>
    </row>
    <row r="14" spans="1:24" ht="41.25" customHeight="1">
      <c r="A14" s="81" t="s">
        <v>19</v>
      </c>
      <c r="B14" s="81" t="s">
        <v>73</v>
      </c>
      <c r="C14" s="71">
        <v>916</v>
      </c>
      <c r="D14" s="112">
        <v>41927</v>
      </c>
      <c r="E14" s="116"/>
      <c r="F14" s="116"/>
      <c r="G14" s="68">
        <v>45</v>
      </c>
      <c r="H14" s="69">
        <v>45</v>
      </c>
      <c r="I14" s="91">
        <v>646.9</v>
      </c>
      <c r="J14" s="68">
        <v>16</v>
      </c>
      <c r="K14" s="68">
        <v>14</v>
      </c>
      <c r="L14" s="68">
        <v>2</v>
      </c>
      <c r="M14" s="68"/>
      <c r="N14" s="80">
        <v>646.9</v>
      </c>
      <c r="O14" s="80">
        <v>562</v>
      </c>
      <c r="P14" s="80">
        <v>84.9</v>
      </c>
      <c r="Q14" s="102">
        <v>23234559</v>
      </c>
      <c r="R14" s="80">
        <v>7464600</v>
      </c>
      <c r="S14" s="80">
        <f t="shared" si="2"/>
        <v>15769959</v>
      </c>
      <c r="T14" s="80"/>
      <c r="U14" s="80">
        <v>0</v>
      </c>
      <c r="V14" s="80">
        <v>0</v>
      </c>
      <c r="W14" s="80">
        <v>0</v>
      </c>
      <c r="X14" s="70"/>
    </row>
    <row r="15" spans="1:24" ht="41.25" customHeight="1">
      <c r="A15" s="81" t="s">
        <v>20</v>
      </c>
      <c r="B15" s="81" t="s">
        <v>74</v>
      </c>
      <c r="C15" s="71">
        <v>916</v>
      </c>
      <c r="D15" s="112">
        <v>41927</v>
      </c>
      <c r="E15" s="116"/>
      <c r="F15" s="116"/>
      <c r="G15" s="68">
        <v>43</v>
      </c>
      <c r="H15" s="69">
        <v>43</v>
      </c>
      <c r="I15" s="91">
        <v>636.2</v>
      </c>
      <c r="J15" s="68">
        <v>16</v>
      </c>
      <c r="K15" s="68">
        <v>13</v>
      </c>
      <c r="L15" s="68">
        <v>3</v>
      </c>
      <c r="M15" s="68"/>
      <c r="N15" s="80">
        <v>636.2</v>
      </c>
      <c r="O15" s="80">
        <v>497.9</v>
      </c>
      <c r="P15" s="80">
        <v>138.3</v>
      </c>
      <c r="Q15" s="102">
        <v>22850249</v>
      </c>
      <c r="R15" s="80">
        <v>7341132</v>
      </c>
      <c r="S15" s="80">
        <f t="shared" si="2"/>
        <v>15509117</v>
      </c>
      <c r="T15" s="80"/>
      <c r="U15" s="80">
        <v>0</v>
      </c>
      <c r="V15" s="80">
        <v>0</v>
      </c>
      <c r="W15" s="80">
        <v>0</v>
      </c>
      <c r="X15" s="70"/>
    </row>
    <row r="16" spans="1:24" ht="41.25" customHeight="1">
      <c r="A16" s="81" t="s">
        <v>21</v>
      </c>
      <c r="B16" s="81" t="s">
        <v>75</v>
      </c>
      <c r="C16" s="71">
        <v>916</v>
      </c>
      <c r="D16" s="112">
        <v>41927</v>
      </c>
      <c r="E16" s="116"/>
      <c r="F16" s="116"/>
      <c r="G16" s="68">
        <v>45</v>
      </c>
      <c r="H16" s="69">
        <v>45</v>
      </c>
      <c r="I16" s="91">
        <v>638.6</v>
      </c>
      <c r="J16" s="68">
        <v>16</v>
      </c>
      <c r="K16" s="68">
        <v>13</v>
      </c>
      <c r="L16" s="68">
        <v>3</v>
      </c>
      <c r="M16" s="68"/>
      <c r="N16" s="80">
        <v>638.6</v>
      </c>
      <c r="O16" s="80">
        <v>522.9</v>
      </c>
      <c r="P16" s="80">
        <v>115.7</v>
      </c>
      <c r="Q16" s="102">
        <v>22936449</v>
      </c>
      <c r="R16" s="80">
        <v>7368826</v>
      </c>
      <c r="S16" s="80">
        <f t="shared" si="2"/>
        <v>15567623</v>
      </c>
      <c r="T16" s="80"/>
      <c r="U16" s="80">
        <v>0</v>
      </c>
      <c r="V16" s="80">
        <v>0</v>
      </c>
      <c r="W16" s="80">
        <v>0</v>
      </c>
      <c r="X16" s="70"/>
    </row>
    <row r="17" spans="1:24" ht="41.25" customHeight="1">
      <c r="A17" s="81" t="s">
        <v>22</v>
      </c>
      <c r="B17" s="81" t="s">
        <v>76</v>
      </c>
      <c r="C17" s="71">
        <v>916</v>
      </c>
      <c r="D17" s="112">
        <v>41927</v>
      </c>
      <c r="E17" s="116"/>
      <c r="F17" s="116"/>
      <c r="G17" s="68">
        <v>47</v>
      </c>
      <c r="H17" s="69">
        <v>47</v>
      </c>
      <c r="I17" s="91">
        <v>651.9</v>
      </c>
      <c r="J17" s="68">
        <v>16</v>
      </c>
      <c r="K17" s="68">
        <v>13</v>
      </c>
      <c r="L17" s="68">
        <v>3</v>
      </c>
      <c r="M17" s="68"/>
      <c r="N17" s="80">
        <v>651.9</v>
      </c>
      <c r="O17" s="80">
        <v>519.2</v>
      </c>
      <c r="P17" s="80">
        <v>132.7</v>
      </c>
      <c r="Q17" s="102">
        <v>23414142</v>
      </c>
      <c r="R17" s="80">
        <v>7522295</v>
      </c>
      <c r="S17" s="80">
        <f t="shared" si="2"/>
        <v>15891847</v>
      </c>
      <c r="T17" s="80"/>
      <c r="U17" s="80">
        <v>0</v>
      </c>
      <c r="V17" s="80">
        <v>0</v>
      </c>
      <c r="W17" s="80">
        <v>0</v>
      </c>
      <c r="X17" s="70"/>
    </row>
    <row r="18" spans="1:24" ht="41.25" customHeight="1">
      <c r="A18" s="81" t="s">
        <v>23</v>
      </c>
      <c r="B18" s="81" t="s">
        <v>77</v>
      </c>
      <c r="C18" s="71">
        <v>916</v>
      </c>
      <c r="D18" s="112">
        <v>41927</v>
      </c>
      <c r="E18" s="116"/>
      <c r="F18" s="116"/>
      <c r="G18" s="68">
        <v>27</v>
      </c>
      <c r="H18" s="69">
        <v>27</v>
      </c>
      <c r="I18" s="91">
        <v>232.6</v>
      </c>
      <c r="J18" s="68">
        <v>8</v>
      </c>
      <c r="K18" s="68">
        <v>3</v>
      </c>
      <c r="L18" s="68">
        <v>5</v>
      </c>
      <c r="M18" s="68"/>
      <c r="N18" s="80">
        <v>232.6</v>
      </c>
      <c r="O18" s="80">
        <v>89.5</v>
      </c>
      <c r="P18" s="80">
        <v>143.1</v>
      </c>
      <c r="Q18" s="102">
        <v>8354241</v>
      </c>
      <c r="R18" s="80">
        <v>2683979</v>
      </c>
      <c r="S18" s="80">
        <f t="shared" si="2"/>
        <v>5670262</v>
      </c>
      <c r="T18" s="80"/>
      <c r="U18" s="80">
        <v>0</v>
      </c>
      <c r="V18" s="80">
        <v>0</v>
      </c>
      <c r="W18" s="80">
        <v>0</v>
      </c>
      <c r="X18" s="70"/>
    </row>
    <row r="19" spans="1:24" ht="41.25" customHeight="1">
      <c r="A19" s="81" t="s">
        <v>24</v>
      </c>
      <c r="B19" s="81" t="s">
        <v>78</v>
      </c>
      <c r="C19" s="71">
        <v>916</v>
      </c>
      <c r="D19" s="112">
        <v>41927</v>
      </c>
      <c r="E19" s="116"/>
      <c r="F19" s="116"/>
      <c r="G19" s="68">
        <v>1</v>
      </c>
      <c r="H19" s="69">
        <v>1</v>
      </c>
      <c r="I19" s="91">
        <v>146</v>
      </c>
      <c r="J19" s="68">
        <v>1</v>
      </c>
      <c r="K19" s="68">
        <v>0</v>
      </c>
      <c r="L19" s="68">
        <v>1</v>
      </c>
      <c r="M19" s="68"/>
      <c r="N19" s="80">
        <v>12.8</v>
      </c>
      <c r="O19" s="80">
        <v>0</v>
      </c>
      <c r="P19" s="80">
        <v>12.8</v>
      </c>
      <c r="Q19" s="102">
        <v>459735</v>
      </c>
      <c r="R19" s="80">
        <v>147699</v>
      </c>
      <c r="S19" s="80">
        <f t="shared" si="2"/>
        <v>312036</v>
      </c>
      <c r="T19" s="80"/>
      <c r="U19" s="80">
        <v>0</v>
      </c>
      <c r="V19" s="80">
        <v>0</v>
      </c>
      <c r="W19" s="80">
        <v>0</v>
      </c>
      <c r="X19" s="70"/>
    </row>
    <row r="20" spans="1:24" ht="41.25" customHeight="1">
      <c r="A20" s="81" t="s">
        <v>25</v>
      </c>
      <c r="B20" s="81" t="s">
        <v>79</v>
      </c>
      <c r="C20" s="71">
        <v>916</v>
      </c>
      <c r="D20" s="112">
        <v>41927</v>
      </c>
      <c r="E20" s="116"/>
      <c r="F20" s="116"/>
      <c r="G20" s="68">
        <v>15</v>
      </c>
      <c r="H20" s="69">
        <v>15</v>
      </c>
      <c r="I20" s="91">
        <v>323.5</v>
      </c>
      <c r="J20" s="68">
        <v>8</v>
      </c>
      <c r="K20" s="68">
        <v>0</v>
      </c>
      <c r="L20" s="68">
        <v>8</v>
      </c>
      <c r="M20" s="68"/>
      <c r="N20" s="80">
        <v>323.5</v>
      </c>
      <c r="O20" s="80">
        <v>0</v>
      </c>
      <c r="P20" s="80">
        <v>323.5</v>
      </c>
      <c r="Q20" s="102">
        <v>11619075</v>
      </c>
      <c r="R20" s="80">
        <v>3732877</v>
      </c>
      <c r="S20" s="80">
        <f t="shared" si="2"/>
        <v>7886198</v>
      </c>
      <c r="T20" s="80"/>
      <c r="U20" s="80">
        <v>0</v>
      </c>
      <c r="V20" s="80">
        <v>0</v>
      </c>
      <c r="W20" s="80">
        <v>0</v>
      </c>
      <c r="X20" s="70"/>
    </row>
    <row r="21" spans="1:24" ht="41.25" customHeight="1">
      <c r="A21" s="81" t="s">
        <v>26</v>
      </c>
      <c r="B21" s="81" t="s">
        <v>80</v>
      </c>
      <c r="C21" s="71">
        <v>916</v>
      </c>
      <c r="D21" s="112">
        <v>41927</v>
      </c>
      <c r="E21" s="116"/>
      <c r="F21" s="116"/>
      <c r="G21" s="68">
        <v>19</v>
      </c>
      <c r="H21" s="69">
        <v>19</v>
      </c>
      <c r="I21" s="91">
        <v>365.3</v>
      </c>
      <c r="J21" s="68">
        <v>8</v>
      </c>
      <c r="K21" s="68">
        <v>6</v>
      </c>
      <c r="L21" s="68">
        <v>2</v>
      </c>
      <c r="M21" s="68"/>
      <c r="N21" s="80">
        <v>365.3</v>
      </c>
      <c r="O21" s="80">
        <v>307.1</v>
      </c>
      <c r="P21" s="80">
        <v>58.2</v>
      </c>
      <c r="Q21" s="102">
        <v>13120396</v>
      </c>
      <c r="R21" s="80">
        <v>4215208</v>
      </c>
      <c r="S21" s="80">
        <f t="shared" si="2"/>
        <v>8905188</v>
      </c>
      <c r="T21" s="80"/>
      <c r="U21" s="80">
        <v>0</v>
      </c>
      <c r="V21" s="80">
        <v>0</v>
      </c>
      <c r="W21" s="80">
        <v>0</v>
      </c>
      <c r="X21" s="70"/>
    </row>
  </sheetData>
  <sheetProtection/>
  <autoFilter ref="A8:AE8"/>
  <mergeCells count="29">
    <mergeCell ref="H1:N2"/>
    <mergeCell ref="N5:N6"/>
    <mergeCell ref="C4:D5"/>
    <mergeCell ref="I4:I6"/>
    <mergeCell ref="J4:L4"/>
    <mergeCell ref="J7:L7"/>
    <mergeCell ref="N7:P7"/>
    <mergeCell ref="O4:P4"/>
    <mergeCell ref="A3:N3"/>
    <mergeCell ref="O9:W9"/>
    <mergeCell ref="F11:F21"/>
    <mergeCell ref="A4:A7"/>
    <mergeCell ref="K5:L5"/>
    <mergeCell ref="J5:J6"/>
    <mergeCell ref="C6:C7"/>
    <mergeCell ref="B4:B7"/>
    <mergeCell ref="F4:F7"/>
    <mergeCell ref="G4:G6"/>
    <mergeCell ref="E4:E7"/>
    <mergeCell ref="A10:B10"/>
    <mergeCell ref="E11:E21"/>
    <mergeCell ref="H4:H6"/>
    <mergeCell ref="A9:N9"/>
    <mergeCell ref="Q4:W4"/>
    <mergeCell ref="D6:D7"/>
    <mergeCell ref="R5:W5"/>
    <mergeCell ref="Q5:Q6"/>
    <mergeCell ref="O5:P5"/>
    <mergeCell ref="Q7:W7"/>
  </mergeCells>
  <printOptions horizontalCentered="1"/>
  <pageMargins left="0.3937007874015748" right="0.3937007874015748" top="0.7874015748031497" bottom="0.3937007874015748" header="0" footer="0"/>
  <pageSetup fitToHeight="1000" horizontalDpi="600" verticalDpi="600" orientation="landscape" pageOrder="overThenDown" paperSize="9" scale="95" r:id="rId1"/>
  <headerFooter differentFirst="1" scaleWithDoc="0">
    <oddHeader>&amp;C
&amp;"Times New Roman,обычный"&amp;P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I22"/>
  <sheetViews>
    <sheetView tabSelected="1" view="pageBreakPreview" zoomScale="60" zoomScaleNormal="68" zoomScalePageLayoutView="0" workbookViewId="0" topLeftCell="A1">
      <selection activeCell="M3" sqref="M3"/>
    </sheetView>
  </sheetViews>
  <sheetFormatPr defaultColWidth="9.140625" defaultRowHeight="35.25" customHeight="1"/>
  <cols>
    <col min="1" max="1" width="7.57421875" style="55" customWidth="1"/>
    <col min="2" max="2" width="38.00390625" style="55" customWidth="1"/>
    <col min="3" max="3" width="9.7109375" style="55" hidden="1" customWidth="1"/>
    <col min="4" max="4" width="13.00390625" style="55" hidden="1" customWidth="1"/>
    <col min="5" max="5" width="12.140625" style="55" hidden="1" customWidth="1"/>
    <col min="6" max="6" width="11.28125" style="55" hidden="1" customWidth="1"/>
    <col min="7" max="7" width="9.28125" style="56" hidden="1" customWidth="1"/>
    <col min="8" max="8" width="9.7109375" style="55" hidden="1" customWidth="1"/>
    <col min="9" max="9" width="11.140625" style="109" hidden="1" customWidth="1"/>
    <col min="10" max="11" width="9.7109375" style="55" hidden="1" customWidth="1"/>
    <col min="12" max="12" width="5.00390625" style="55" hidden="1" customWidth="1"/>
    <col min="13" max="13" width="21.57421875" style="109" customWidth="1"/>
    <col min="14" max="14" width="11.57421875" style="109" hidden="1" customWidth="1"/>
    <col min="15" max="15" width="0.5625" style="109" hidden="1" customWidth="1"/>
    <col min="16" max="16" width="23.421875" style="109" customWidth="1"/>
    <col min="17" max="17" width="17.421875" style="109" hidden="1" customWidth="1"/>
    <col min="18" max="18" width="17.7109375" style="109" hidden="1" customWidth="1"/>
    <col min="19" max="19" width="15.00390625" style="109" hidden="1" customWidth="1"/>
    <col min="20" max="20" width="16.8515625" style="109" hidden="1" customWidth="1"/>
    <col min="21" max="21" width="0.42578125" style="109" hidden="1" customWidth="1"/>
    <col min="22" max="22" width="21.00390625" style="109" customWidth="1"/>
    <col min="23" max="23" width="23.00390625" style="109" customWidth="1"/>
    <col min="24" max="24" width="14.421875" style="109" customWidth="1"/>
    <col min="25" max="25" width="23.7109375" style="109" customWidth="1"/>
    <col min="26" max="26" width="11.8515625" style="109" customWidth="1"/>
    <col min="27" max="27" width="20.140625" style="99" customWidth="1"/>
    <col min="28" max="28" width="10.57421875" style="99" customWidth="1"/>
    <col min="29" max="29" width="11.140625" style="99" customWidth="1"/>
    <col min="30" max="30" width="14.421875" style="25" hidden="1" customWidth="1"/>
    <col min="31" max="57" width="0" style="25" hidden="1" customWidth="1"/>
    <col min="58" max="58" width="10.57421875" style="99" customWidth="1"/>
    <col min="59" max="59" width="11.140625" style="99" customWidth="1"/>
    <col min="60" max="60" width="10.57421875" style="99" customWidth="1"/>
    <col min="61" max="61" width="11.140625" style="99" customWidth="1"/>
    <col min="62" max="16384" width="9.140625" style="25" customWidth="1"/>
  </cols>
  <sheetData>
    <row r="1" spans="14:61" ht="18" customHeight="1">
      <c r="N1" s="76"/>
      <c r="O1" s="76"/>
      <c r="P1" s="162" t="s">
        <v>190</v>
      </c>
      <c r="Q1" s="162"/>
      <c r="R1" s="162"/>
      <c r="S1" s="162"/>
      <c r="T1" s="162"/>
      <c r="U1" s="162"/>
      <c r="V1" s="162"/>
      <c r="W1" s="162"/>
      <c r="X1" s="76"/>
      <c r="Y1" s="76"/>
      <c r="Z1" s="25"/>
      <c r="AA1" s="25"/>
      <c r="AB1" s="25"/>
      <c r="AC1" s="25"/>
      <c r="BF1" s="25"/>
      <c r="BG1" s="25"/>
      <c r="BH1" s="25"/>
      <c r="BI1" s="25"/>
    </row>
    <row r="2" spans="14:61" ht="15.75" customHeight="1">
      <c r="N2" s="76"/>
      <c r="O2" s="76"/>
      <c r="P2" s="162"/>
      <c r="Q2" s="162"/>
      <c r="R2" s="162"/>
      <c r="S2" s="162"/>
      <c r="T2" s="162"/>
      <c r="U2" s="162"/>
      <c r="V2" s="162"/>
      <c r="W2" s="162"/>
      <c r="X2" s="76"/>
      <c r="Y2" s="76"/>
      <c r="Z2" s="25"/>
      <c r="AA2" s="25"/>
      <c r="AB2" s="25"/>
      <c r="AC2" s="25"/>
      <c r="BF2" s="25"/>
      <c r="BG2" s="25"/>
      <c r="BH2" s="25"/>
      <c r="BI2" s="25"/>
    </row>
    <row r="3" spans="14:61" ht="105" customHeight="1">
      <c r="N3" s="76"/>
      <c r="O3" s="76"/>
      <c r="P3" s="162"/>
      <c r="Q3" s="162"/>
      <c r="R3" s="162"/>
      <c r="S3" s="162"/>
      <c r="T3" s="162"/>
      <c r="U3" s="162"/>
      <c r="V3" s="162"/>
      <c r="W3" s="162"/>
      <c r="X3" s="76"/>
      <c r="Y3" s="76"/>
      <c r="Z3" s="25"/>
      <c r="AA3" s="25"/>
      <c r="AB3" s="25"/>
      <c r="AC3" s="25"/>
      <c r="BF3" s="25"/>
      <c r="BG3" s="25"/>
      <c r="BH3" s="25"/>
      <c r="BI3" s="25"/>
    </row>
    <row r="4" spans="1:61" ht="90" customHeight="1">
      <c r="A4" s="150" t="s">
        <v>187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77"/>
      <c r="Y4" s="77"/>
      <c r="Z4" s="77"/>
      <c r="AA4" s="77"/>
      <c r="AB4" s="77"/>
      <c r="AC4" s="77"/>
      <c r="BF4" s="77"/>
      <c r="BG4" s="77"/>
      <c r="BH4" s="77"/>
      <c r="BI4" s="77"/>
    </row>
    <row r="5" spans="1:61" ht="26.25" customHeight="1">
      <c r="A5" s="161" t="s">
        <v>185</v>
      </c>
      <c r="B5" s="161" t="s">
        <v>168</v>
      </c>
      <c r="C5" s="161" t="s">
        <v>47</v>
      </c>
      <c r="D5" s="161"/>
      <c r="E5" s="160" t="s">
        <v>50</v>
      </c>
      <c r="F5" s="160" t="s">
        <v>51</v>
      </c>
      <c r="G5" s="159" t="s">
        <v>52</v>
      </c>
      <c r="H5" s="160" t="s">
        <v>54</v>
      </c>
      <c r="I5" s="151" t="s">
        <v>55</v>
      </c>
      <c r="J5" s="161" t="s">
        <v>57</v>
      </c>
      <c r="K5" s="161"/>
      <c r="L5" s="161"/>
      <c r="M5" s="153" t="s">
        <v>58</v>
      </c>
      <c r="N5" s="154"/>
      <c r="O5" s="154"/>
      <c r="P5" s="154"/>
      <c r="Q5" s="154"/>
      <c r="R5" s="154"/>
      <c r="S5" s="154"/>
      <c r="T5" s="155"/>
      <c r="U5" s="105" t="s">
        <v>70</v>
      </c>
      <c r="V5" s="148" t="s">
        <v>14</v>
      </c>
      <c r="W5" s="152"/>
      <c r="X5" s="148" t="s">
        <v>112</v>
      </c>
      <c r="Y5" s="149"/>
      <c r="Z5" s="148" t="s">
        <v>167</v>
      </c>
      <c r="AA5" s="149"/>
      <c r="AB5" s="148" t="s">
        <v>2</v>
      </c>
      <c r="AC5" s="149"/>
      <c r="BF5" s="148" t="s">
        <v>171</v>
      </c>
      <c r="BG5" s="149"/>
      <c r="BH5" s="148" t="s">
        <v>172</v>
      </c>
      <c r="BI5" s="149"/>
    </row>
    <row r="6" spans="1:61" ht="51" customHeight="1">
      <c r="A6" s="161"/>
      <c r="B6" s="161"/>
      <c r="C6" s="161"/>
      <c r="D6" s="161"/>
      <c r="E6" s="160"/>
      <c r="F6" s="160"/>
      <c r="G6" s="159"/>
      <c r="H6" s="160"/>
      <c r="I6" s="151"/>
      <c r="J6" s="160" t="s">
        <v>58</v>
      </c>
      <c r="K6" s="161" t="s">
        <v>60</v>
      </c>
      <c r="L6" s="161"/>
      <c r="M6" s="156"/>
      <c r="N6" s="157"/>
      <c r="O6" s="157"/>
      <c r="P6" s="157"/>
      <c r="Q6" s="157"/>
      <c r="R6" s="157"/>
      <c r="S6" s="157"/>
      <c r="T6" s="158"/>
      <c r="U6" s="105"/>
      <c r="V6" s="152"/>
      <c r="W6" s="152"/>
      <c r="X6" s="149"/>
      <c r="Y6" s="149"/>
      <c r="Z6" s="149"/>
      <c r="AA6" s="149"/>
      <c r="AB6" s="149"/>
      <c r="AC6" s="149"/>
      <c r="BF6" s="149"/>
      <c r="BG6" s="149"/>
      <c r="BH6" s="149"/>
      <c r="BI6" s="149"/>
    </row>
    <row r="7" spans="1:61" ht="35.25" customHeight="1">
      <c r="A7" s="161"/>
      <c r="B7" s="161"/>
      <c r="C7" s="160" t="s">
        <v>48</v>
      </c>
      <c r="D7" s="160" t="s">
        <v>49</v>
      </c>
      <c r="E7" s="160"/>
      <c r="F7" s="160"/>
      <c r="G7" s="159"/>
      <c r="H7" s="160"/>
      <c r="I7" s="151"/>
      <c r="J7" s="160"/>
      <c r="K7" s="108" t="s">
        <v>61</v>
      </c>
      <c r="L7" s="108" t="s">
        <v>62</v>
      </c>
      <c r="M7" s="163" t="s">
        <v>113</v>
      </c>
      <c r="N7" s="148" t="s">
        <v>60</v>
      </c>
      <c r="O7" s="148"/>
      <c r="P7" s="163" t="s">
        <v>114</v>
      </c>
      <c r="Q7" s="107" t="s">
        <v>66</v>
      </c>
      <c r="R7" s="107" t="s">
        <v>67</v>
      </c>
      <c r="S7" s="107" t="s">
        <v>68</v>
      </c>
      <c r="T7" s="107" t="s">
        <v>69</v>
      </c>
      <c r="U7" s="105" t="s">
        <v>71</v>
      </c>
      <c r="V7" s="151" t="s">
        <v>146</v>
      </c>
      <c r="W7" s="151" t="s">
        <v>114</v>
      </c>
      <c r="X7" s="151" t="s">
        <v>146</v>
      </c>
      <c r="Y7" s="151" t="s">
        <v>114</v>
      </c>
      <c r="Z7" s="151" t="s">
        <v>146</v>
      </c>
      <c r="AA7" s="151" t="s">
        <v>114</v>
      </c>
      <c r="AB7" s="151" t="s">
        <v>146</v>
      </c>
      <c r="AC7" s="151" t="s">
        <v>114</v>
      </c>
      <c r="BF7" s="151" t="s">
        <v>146</v>
      </c>
      <c r="BG7" s="151" t="s">
        <v>114</v>
      </c>
      <c r="BH7" s="151" t="s">
        <v>146</v>
      </c>
      <c r="BI7" s="151" t="s">
        <v>114</v>
      </c>
    </row>
    <row r="8" spans="1:61" ht="45.75" customHeight="1">
      <c r="A8" s="161"/>
      <c r="B8" s="161"/>
      <c r="C8" s="160"/>
      <c r="D8" s="160"/>
      <c r="E8" s="160"/>
      <c r="F8" s="160"/>
      <c r="G8" s="75" t="s">
        <v>53</v>
      </c>
      <c r="H8" s="104" t="s">
        <v>53</v>
      </c>
      <c r="I8" s="105" t="s">
        <v>56</v>
      </c>
      <c r="J8" s="104" t="s">
        <v>59</v>
      </c>
      <c r="K8" s="104" t="s">
        <v>59</v>
      </c>
      <c r="L8" s="104" t="s">
        <v>59</v>
      </c>
      <c r="M8" s="164"/>
      <c r="N8" s="105"/>
      <c r="O8" s="105"/>
      <c r="P8" s="164"/>
      <c r="Q8" s="105" t="s">
        <v>65</v>
      </c>
      <c r="R8" s="105" t="s">
        <v>65</v>
      </c>
      <c r="S8" s="105" t="s">
        <v>65</v>
      </c>
      <c r="T8" s="105" t="s">
        <v>65</v>
      </c>
      <c r="U8" s="105" t="s">
        <v>45</v>
      </c>
      <c r="V8" s="152"/>
      <c r="W8" s="152"/>
      <c r="X8" s="152"/>
      <c r="Y8" s="152"/>
      <c r="Z8" s="152"/>
      <c r="AA8" s="152"/>
      <c r="AB8" s="152"/>
      <c r="AC8" s="152"/>
      <c r="BF8" s="152"/>
      <c r="BG8" s="152"/>
      <c r="BH8" s="152"/>
      <c r="BI8" s="152"/>
    </row>
    <row r="9" spans="1:61" ht="36" customHeight="1">
      <c r="A9" s="161"/>
      <c r="B9" s="161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5" t="s">
        <v>149</v>
      </c>
      <c r="N9" s="105" t="s">
        <v>56</v>
      </c>
      <c r="O9" s="105" t="s">
        <v>56</v>
      </c>
      <c r="P9" s="105" t="s">
        <v>147</v>
      </c>
      <c r="Q9" s="105">
        <v>17</v>
      </c>
      <c r="R9" s="105">
        <v>18</v>
      </c>
      <c r="S9" s="105">
        <v>19</v>
      </c>
      <c r="T9" s="105">
        <v>20</v>
      </c>
      <c r="U9" s="105"/>
      <c r="V9" s="105" t="s">
        <v>149</v>
      </c>
      <c r="W9" s="105" t="s">
        <v>147</v>
      </c>
      <c r="X9" s="105" t="s">
        <v>149</v>
      </c>
      <c r="Y9" s="105" t="s">
        <v>147</v>
      </c>
      <c r="Z9" s="105" t="s">
        <v>149</v>
      </c>
      <c r="AA9" s="105" t="s">
        <v>147</v>
      </c>
      <c r="AB9" s="105" t="s">
        <v>149</v>
      </c>
      <c r="AC9" s="105" t="s">
        <v>147</v>
      </c>
      <c r="BF9" s="105" t="s">
        <v>149</v>
      </c>
      <c r="BG9" s="105" t="s">
        <v>147</v>
      </c>
      <c r="BH9" s="105" t="s">
        <v>149</v>
      </c>
      <c r="BI9" s="105" t="s">
        <v>147</v>
      </c>
    </row>
    <row r="10" spans="1:61" ht="21" customHeight="1">
      <c r="A10" s="104">
        <v>1</v>
      </c>
      <c r="B10" s="104">
        <v>2</v>
      </c>
      <c r="C10" s="104">
        <v>3</v>
      </c>
      <c r="D10" s="104">
        <v>4</v>
      </c>
      <c r="E10" s="104">
        <v>5</v>
      </c>
      <c r="F10" s="104">
        <v>6</v>
      </c>
      <c r="G10" s="104">
        <v>7</v>
      </c>
      <c r="H10" s="104">
        <v>8</v>
      </c>
      <c r="I10" s="104">
        <v>9</v>
      </c>
      <c r="J10" s="104">
        <v>10</v>
      </c>
      <c r="K10" s="104">
        <v>11</v>
      </c>
      <c r="L10" s="104">
        <v>12</v>
      </c>
      <c r="M10" s="104">
        <v>3</v>
      </c>
      <c r="N10" s="104">
        <v>14</v>
      </c>
      <c r="O10" s="104">
        <v>15</v>
      </c>
      <c r="P10" s="104">
        <v>4</v>
      </c>
      <c r="Q10" s="104">
        <v>17</v>
      </c>
      <c r="R10" s="104">
        <v>18</v>
      </c>
      <c r="S10" s="104">
        <v>19</v>
      </c>
      <c r="T10" s="104">
        <v>20</v>
      </c>
      <c r="U10" s="104">
        <v>21</v>
      </c>
      <c r="V10" s="104">
        <v>5</v>
      </c>
      <c r="W10" s="104">
        <v>6</v>
      </c>
      <c r="X10" s="104">
        <v>7</v>
      </c>
      <c r="Y10" s="104">
        <v>8</v>
      </c>
      <c r="Z10" s="104">
        <v>9</v>
      </c>
      <c r="AA10" s="104">
        <v>10</v>
      </c>
      <c r="AB10" s="104">
        <v>11</v>
      </c>
      <c r="AC10" s="104">
        <v>12</v>
      </c>
      <c r="BF10" s="104">
        <v>13</v>
      </c>
      <c r="BG10" s="104">
        <v>14</v>
      </c>
      <c r="BH10" s="104">
        <v>15</v>
      </c>
      <c r="BI10" s="104">
        <v>16</v>
      </c>
    </row>
    <row r="11" spans="1:61" ht="45.75" customHeight="1">
      <c r="A11" s="146" t="s">
        <v>8</v>
      </c>
      <c r="B11" s="147"/>
      <c r="M11" s="105">
        <f>'приложение 1'!N10</f>
        <v>4852.500000000001</v>
      </c>
      <c r="P11" s="106">
        <f>'приложение 1'!Q10</f>
        <v>174286131.6</v>
      </c>
      <c r="V11" s="106">
        <v>0</v>
      </c>
      <c r="W11" s="106">
        <v>0</v>
      </c>
      <c r="X11" s="106">
        <f>M11</f>
        <v>4852.500000000001</v>
      </c>
      <c r="Y11" s="106">
        <f>P11</f>
        <v>174286131.6</v>
      </c>
      <c r="Z11" s="105">
        <v>0</v>
      </c>
      <c r="AA11" s="105">
        <v>0</v>
      </c>
      <c r="AB11" s="105">
        <v>0</v>
      </c>
      <c r="AC11" s="105">
        <v>0</v>
      </c>
      <c r="BF11" s="105">
        <v>0</v>
      </c>
      <c r="BG11" s="105">
        <v>0</v>
      </c>
      <c r="BH11" s="105">
        <v>0</v>
      </c>
      <c r="BI11" s="105">
        <v>0</v>
      </c>
    </row>
    <row r="12" spans="1:61" ht="45.75" customHeight="1">
      <c r="A12" s="104" t="s">
        <v>103</v>
      </c>
      <c r="B12" s="104" t="s">
        <v>9</v>
      </c>
      <c r="M12" s="105">
        <f>'приложение 1'!N11</f>
        <v>437.3</v>
      </c>
      <c r="P12" s="106">
        <f>'приложение 1'!Q11</f>
        <v>15706408.6</v>
      </c>
      <c r="V12" s="106">
        <v>0</v>
      </c>
      <c r="W12" s="106">
        <v>0</v>
      </c>
      <c r="X12" s="106">
        <f aca="true" t="shared" si="0" ref="X12:X22">M12</f>
        <v>437.3</v>
      </c>
      <c r="Y12" s="106">
        <f aca="true" t="shared" si="1" ref="Y12:Y22">P12</f>
        <v>15706408.6</v>
      </c>
      <c r="Z12" s="105">
        <v>0</v>
      </c>
      <c r="AA12" s="105">
        <v>0</v>
      </c>
      <c r="AB12" s="105">
        <v>0</v>
      </c>
      <c r="AC12" s="105">
        <v>0</v>
      </c>
      <c r="BF12" s="105">
        <v>0</v>
      </c>
      <c r="BG12" s="105">
        <v>0</v>
      </c>
      <c r="BH12" s="105">
        <v>0</v>
      </c>
      <c r="BI12" s="105">
        <v>0</v>
      </c>
    </row>
    <row r="13" spans="1:61" ht="45.75" customHeight="1">
      <c r="A13" s="104" t="s">
        <v>17</v>
      </c>
      <c r="B13" s="104" t="s">
        <v>10</v>
      </c>
      <c r="M13" s="105">
        <f>'приложение 1'!N12</f>
        <v>375.5</v>
      </c>
      <c r="P13" s="106">
        <f>'приложение 1'!Q12</f>
        <v>13486747</v>
      </c>
      <c r="V13" s="106">
        <v>0</v>
      </c>
      <c r="W13" s="106">
        <v>0</v>
      </c>
      <c r="X13" s="106">
        <f t="shared" si="0"/>
        <v>375.5</v>
      </c>
      <c r="Y13" s="106">
        <f t="shared" si="1"/>
        <v>13486747</v>
      </c>
      <c r="Z13" s="105">
        <v>0</v>
      </c>
      <c r="AA13" s="105">
        <v>0</v>
      </c>
      <c r="AB13" s="105">
        <v>0</v>
      </c>
      <c r="AC13" s="105">
        <v>0</v>
      </c>
      <c r="BF13" s="105">
        <v>0</v>
      </c>
      <c r="BG13" s="105">
        <v>0</v>
      </c>
      <c r="BH13" s="105">
        <v>0</v>
      </c>
      <c r="BI13" s="105">
        <v>0</v>
      </c>
    </row>
    <row r="14" spans="1:61" ht="45.75" customHeight="1">
      <c r="A14" s="104" t="s">
        <v>18</v>
      </c>
      <c r="B14" s="111" t="s">
        <v>188</v>
      </c>
      <c r="M14" s="105">
        <f>'приложение 1'!N13</f>
        <v>531.9</v>
      </c>
      <c r="P14" s="106">
        <f>'приложение 1'!Q13</f>
        <v>19104130</v>
      </c>
      <c r="V14" s="106">
        <v>0</v>
      </c>
      <c r="W14" s="106">
        <v>0</v>
      </c>
      <c r="X14" s="106">
        <f t="shared" si="0"/>
        <v>531.9</v>
      </c>
      <c r="Y14" s="106">
        <f t="shared" si="1"/>
        <v>19104130</v>
      </c>
      <c r="Z14" s="105">
        <v>0</v>
      </c>
      <c r="AA14" s="105">
        <v>0</v>
      </c>
      <c r="AB14" s="105">
        <v>0</v>
      </c>
      <c r="AC14" s="105">
        <v>0</v>
      </c>
      <c r="BF14" s="105">
        <v>0</v>
      </c>
      <c r="BG14" s="105">
        <v>0</v>
      </c>
      <c r="BH14" s="105">
        <v>0</v>
      </c>
      <c r="BI14" s="105">
        <v>0</v>
      </c>
    </row>
    <row r="15" spans="1:61" ht="45.75" customHeight="1">
      <c r="A15" s="104" t="s">
        <v>19</v>
      </c>
      <c r="B15" s="104" t="s">
        <v>73</v>
      </c>
      <c r="M15" s="105">
        <f>'приложение 1'!N14</f>
        <v>646.9</v>
      </c>
      <c r="P15" s="106">
        <f>'приложение 1'!Q14</f>
        <v>23234559</v>
      </c>
      <c r="V15" s="106">
        <v>0</v>
      </c>
      <c r="W15" s="106">
        <v>0</v>
      </c>
      <c r="X15" s="106">
        <f t="shared" si="0"/>
        <v>646.9</v>
      </c>
      <c r="Y15" s="106">
        <f t="shared" si="1"/>
        <v>23234559</v>
      </c>
      <c r="Z15" s="105">
        <v>0</v>
      </c>
      <c r="AA15" s="105">
        <v>0</v>
      </c>
      <c r="AB15" s="105">
        <v>0</v>
      </c>
      <c r="AC15" s="105">
        <v>0</v>
      </c>
      <c r="BF15" s="105">
        <v>0</v>
      </c>
      <c r="BG15" s="105">
        <v>0</v>
      </c>
      <c r="BH15" s="105">
        <v>0</v>
      </c>
      <c r="BI15" s="105">
        <v>0</v>
      </c>
    </row>
    <row r="16" spans="1:61" ht="45.75" customHeight="1">
      <c r="A16" s="104" t="s">
        <v>20</v>
      </c>
      <c r="B16" s="104" t="s">
        <v>74</v>
      </c>
      <c r="M16" s="105">
        <f>'приложение 1'!N15</f>
        <v>636.2</v>
      </c>
      <c r="P16" s="106">
        <f>'приложение 1'!Q15</f>
        <v>22850249</v>
      </c>
      <c r="V16" s="106">
        <v>0</v>
      </c>
      <c r="W16" s="106">
        <v>0</v>
      </c>
      <c r="X16" s="106">
        <f t="shared" si="0"/>
        <v>636.2</v>
      </c>
      <c r="Y16" s="106">
        <f t="shared" si="1"/>
        <v>22850249</v>
      </c>
      <c r="Z16" s="105">
        <v>0</v>
      </c>
      <c r="AA16" s="105">
        <v>0</v>
      </c>
      <c r="AB16" s="105">
        <v>0</v>
      </c>
      <c r="AC16" s="105">
        <v>0</v>
      </c>
      <c r="BF16" s="105">
        <v>0</v>
      </c>
      <c r="BG16" s="105">
        <v>0</v>
      </c>
      <c r="BH16" s="105">
        <v>0</v>
      </c>
      <c r="BI16" s="105">
        <v>0</v>
      </c>
    </row>
    <row r="17" spans="1:61" ht="45.75" customHeight="1">
      <c r="A17" s="104" t="s">
        <v>21</v>
      </c>
      <c r="B17" s="104" t="s">
        <v>75</v>
      </c>
      <c r="M17" s="105">
        <f>'приложение 1'!N16</f>
        <v>638.6</v>
      </c>
      <c r="P17" s="106">
        <f>'приложение 1'!Q16</f>
        <v>22936449</v>
      </c>
      <c r="V17" s="106">
        <v>0</v>
      </c>
      <c r="W17" s="106">
        <v>0</v>
      </c>
      <c r="X17" s="106">
        <f t="shared" si="0"/>
        <v>638.6</v>
      </c>
      <c r="Y17" s="106">
        <f t="shared" si="1"/>
        <v>22936449</v>
      </c>
      <c r="Z17" s="105">
        <v>0</v>
      </c>
      <c r="AA17" s="105">
        <v>0</v>
      </c>
      <c r="AB17" s="105">
        <v>0</v>
      </c>
      <c r="AC17" s="105">
        <v>0</v>
      </c>
      <c r="BF17" s="105">
        <v>0</v>
      </c>
      <c r="BG17" s="105">
        <v>0</v>
      </c>
      <c r="BH17" s="105">
        <v>0</v>
      </c>
      <c r="BI17" s="105">
        <v>0</v>
      </c>
    </row>
    <row r="18" spans="1:61" ht="45.75" customHeight="1">
      <c r="A18" s="104" t="s">
        <v>22</v>
      </c>
      <c r="B18" s="104" t="s">
        <v>76</v>
      </c>
      <c r="M18" s="105">
        <f>'приложение 1'!N17</f>
        <v>651.9</v>
      </c>
      <c r="P18" s="106">
        <f>'приложение 1'!Q17</f>
        <v>23414142</v>
      </c>
      <c r="V18" s="106">
        <v>0</v>
      </c>
      <c r="W18" s="106">
        <v>0</v>
      </c>
      <c r="X18" s="106">
        <f t="shared" si="0"/>
        <v>651.9</v>
      </c>
      <c r="Y18" s="106">
        <f t="shared" si="1"/>
        <v>23414142</v>
      </c>
      <c r="Z18" s="105">
        <v>0</v>
      </c>
      <c r="AA18" s="105">
        <v>0</v>
      </c>
      <c r="AB18" s="105">
        <v>0</v>
      </c>
      <c r="AC18" s="105">
        <v>0</v>
      </c>
      <c r="BF18" s="105">
        <v>0</v>
      </c>
      <c r="BG18" s="105">
        <v>0</v>
      </c>
      <c r="BH18" s="105">
        <v>0</v>
      </c>
      <c r="BI18" s="105">
        <v>0</v>
      </c>
    </row>
    <row r="19" spans="1:61" ht="45.75" customHeight="1">
      <c r="A19" s="104" t="s">
        <v>23</v>
      </c>
      <c r="B19" s="104" t="s">
        <v>77</v>
      </c>
      <c r="M19" s="105">
        <f>'приложение 1'!N18</f>
        <v>232.6</v>
      </c>
      <c r="P19" s="106">
        <f>'приложение 1'!Q18</f>
        <v>8354241</v>
      </c>
      <c r="V19" s="106">
        <v>0</v>
      </c>
      <c r="W19" s="106">
        <v>0</v>
      </c>
      <c r="X19" s="106">
        <f t="shared" si="0"/>
        <v>232.6</v>
      </c>
      <c r="Y19" s="106">
        <f t="shared" si="1"/>
        <v>8354241</v>
      </c>
      <c r="Z19" s="105">
        <v>0</v>
      </c>
      <c r="AA19" s="105">
        <v>0</v>
      </c>
      <c r="AB19" s="105">
        <v>0</v>
      </c>
      <c r="AC19" s="105">
        <v>0</v>
      </c>
      <c r="BF19" s="105">
        <v>0</v>
      </c>
      <c r="BG19" s="105">
        <v>0</v>
      </c>
      <c r="BH19" s="105">
        <v>0</v>
      </c>
      <c r="BI19" s="105">
        <v>0</v>
      </c>
    </row>
    <row r="20" spans="1:61" ht="45.75" customHeight="1">
      <c r="A20" s="104" t="s">
        <v>24</v>
      </c>
      <c r="B20" s="104" t="s">
        <v>78</v>
      </c>
      <c r="M20" s="105">
        <f>'приложение 1'!N19</f>
        <v>12.8</v>
      </c>
      <c r="P20" s="106">
        <f>'приложение 1'!Q19</f>
        <v>459735</v>
      </c>
      <c r="V20" s="106">
        <v>0</v>
      </c>
      <c r="W20" s="106">
        <v>0</v>
      </c>
      <c r="X20" s="106">
        <f t="shared" si="0"/>
        <v>12.8</v>
      </c>
      <c r="Y20" s="106">
        <f t="shared" si="1"/>
        <v>459735</v>
      </c>
      <c r="Z20" s="105">
        <v>0</v>
      </c>
      <c r="AA20" s="105">
        <v>0</v>
      </c>
      <c r="AB20" s="105">
        <v>0</v>
      </c>
      <c r="AC20" s="105">
        <v>0</v>
      </c>
      <c r="BF20" s="105">
        <v>0</v>
      </c>
      <c r="BG20" s="105">
        <v>0</v>
      </c>
      <c r="BH20" s="105">
        <v>0</v>
      </c>
      <c r="BI20" s="105">
        <v>0</v>
      </c>
    </row>
    <row r="21" spans="1:61" ht="45.75" customHeight="1">
      <c r="A21" s="104" t="s">
        <v>25</v>
      </c>
      <c r="B21" s="104" t="s">
        <v>79</v>
      </c>
      <c r="M21" s="105">
        <f>'приложение 1'!N20</f>
        <v>323.5</v>
      </c>
      <c r="P21" s="106">
        <f>'приложение 1'!Q20</f>
        <v>11619075</v>
      </c>
      <c r="V21" s="106">
        <v>0</v>
      </c>
      <c r="W21" s="106">
        <v>0</v>
      </c>
      <c r="X21" s="106">
        <f t="shared" si="0"/>
        <v>323.5</v>
      </c>
      <c r="Y21" s="106">
        <f t="shared" si="1"/>
        <v>11619075</v>
      </c>
      <c r="Z21" s="105">
        <v>0</v>
      </c>
      <c r="AA21" s="105">
        <v>0</v>
      </c>
      <c r="AB21" s="105">
        <v>0</v>
      </c>
      <c r="AC21" s="105">
        <v>0</v>
      </c>
      <c r="BF21" s="105">
        <v>0</v>
      </c>
      <c r="BG21" s="105">
        <v>0</v>
      </c>
      <c r="BH21" s="105">
        <v>0</v>
      </c>
      <c r="BI21" s="105">
        <v>0</v>
      </c>
    </row>
    <row r="22" spans="1:61" ht="45.75" customHeight="1">
      <c r="A22" s="104" t="s">
        <v>26</v>
      </c>
      <c r="B22" s="104" t="s">
        <v>80</v>
      </c>
      <c r="M22" s="105">
        <f>'приложение 1'!N21</f>
        <v>365.3</v>
      </c>
      <c r="P22" s="106">
        <f>'приложение 1'!Q21</f>
        <v>13120396</v>
      </c>
      <c r="V22" s="106">
        <v>0</v>
      </c>
      <c r="W22" s="106">
        <v>0</v>
      </c>
      <c r="X22" s="106">
        <f t="shared" si="0"/>
        <v>365.3</v>
      </c>
      <c r="Y22" s="106">
        <f t="shared" si="1"/>
        <v>13120396</v>
      </c>
      <c r="Z22" s="105">
        <v>0</v>
      </c>
      <c r="AA22" s="105">
        <v>0</v>
      </c>
      <c r="AB22" s="105">
        <v>0</v>
      </c>
      <c r="AC22" s="105">
        <v>0</v>
      </c>
      <c r="BF22" s="105">
        <v>0</v>
      </c>
      <c r="BG22" s="105">
        <v>0</v>
      </c>
      <c r="BH22" s="105">
        <v>0</v>
      </c>
      <c r="BI22" s="105">
        <v>0</v>
      </c>
    </row>
  </sheetData>
  <sheetProtection/>
  <mergeCells count="38">
    <mergeCell ref="E5:E8"/>
    <mergeCell ref="D7:D8"/>
    <mergeCell ref="F5:F8"/>
    <mergeCell ref="A5:A9"/>
    <mergeCell ref="B5:B9"/>
    <mergeCell ref="C5:D6"/>
    <mergeCell ref="C7:C8"/>
    <mergeCell ref="P1:W3"/>
    <mergeCell ref="J6:J7"/>
    <mergeCell ref="K6:L6"/>
    <mergeCell ref="P7:P8"/>
    <mergeCell ref="N7:O7"/>
    <mergeCell ref="M7:M8"/>
    <mergeCell ref="BF5:BG6"/>
    <mergeCell ref="BF7:BF8"/>
    <mergeCell ref="X7:X8"/>
    <mergeCell ref="V7:V8"/>
    <mergeCell ref="V5:W6"/>
    <mergeCell ref="H5:H7"/>
    <mergeCell ref="W7:W8"/>
    <mergeCell ref="J5:L5"/>
    <mergeCell ref="I5:I7"/>
    <mergeCell ref="AA7:AA8"/>
    <mergeCell ref="G5:G7"/>
    <mergeCell ref="AC7:AC8"/>
    <mergeCell ref="AB5:AC6"/>
    <mergeCell ref="Z7:Z8"/>
    <mergeCell ref="AB7:AB8"/>
    <mergeCell ref="A11:B11"/>
    <mergeCell ref="BH5:BI6"/>
    <mergeCell ref="A4:W4"/>
    <mergeCell ref="BH7:BH8"/>
    <mergeCell ref="BI7:BI8"/>
    <mergeCell ref="BG7:BG8"/>
    <mergeCell ref="Y7:Y8"/>
    <mergeCell ref="Z5:AA6"/>
    <mergeCell ref="X5:Y6"/>
    <mergeCell ref="M5:T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geOrder="overThenDown" paperSize="9" scale="95" r:id="rId1"/>
  <headerFooter differentFirst="1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="68" zoomScaleNormal="68" zoomScalePageLayoutView="0" workbookViewId="0" topLeftCell="A1">
      <selection activeCell="M24" sqref="M24"/>
    </sheetView>
  </sheetViews>
  <sheetFormatPr defaultColWidth="9.140625" defaultRowHeight="15"/>
  <cols>
    <col min="2" max="2" width="19.57421875" style="0" customWidth="1"/>
    <col min="4" max="4" width="14.7109375" style="0" customWidth="1"/>
    <col min="9" max="9" width="13.421875" style="27" customWidth="1"/>
    <col min="13" max="15" width="15.57421875" style="27" customWidth="1"/>
    <col min="16" max="18" width="21.140625" style="27" customWidth="1"/>
    <col min="19" max="20" width="9.140625" style="27" customWidth="1"/>
  </cols>
  <sheetData>
    <row r="1" spans="1:20" ht="36.75" customHeight="1">
      <c r="A1" s="168">
        <v>2015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</row>
    <row r="2" spans="1:20" ht="87" customHeight="1">
      <c r="A2" s="165" t="s">
        <v>5</v>
      </c>
      <c r="B2" s="166"/>
      <c r="C2" s="21" t="s">
        <v>72</v>
      </c>
      <c r="D2" s="22" t="s">
        <v>72</v>
      </c>
      <c r="E2" s="21" t="s">
        <v>72</v>
      </c>
      <c r="F2" s="21" t="s">
        <v>72</v>
      </c>
      <c r="G2" s="23">
        <f>G3+G5+G7+G9+G11+G12+G13+G14+G15+G17+G20</f>
        <v>115</v>
      </c>
      <c r="H2" s="23">
        <f aca="true" t="shared" si="0" ref="H2:T2">H3+H5+H7+H9+H11+H12+H13+H14+H15+H17+H20</f>
        <v>115</v>
      </c>
      <c r="I2" s="23">
        <f t="shared" si="0"/>
        <v>2973.17</v>
      </c>
      <c r="J2" s="23">
        <f t="shared" si="0"/>
        <v>39</v>
      </c>
      <c r="K2" s="23">
        <f t="shared" si="0"/>
        <v>28</v>
      </c>
      <c r="L2" s="23">
        <f t="shared" si="0"/>
        <v>11</v>
      </c>
      <c r="M2" s="24">
        <f t="shared" si="0"/>
        <v>1921.7300000000002</v>
      </c>
      <c r="N2" s="24">
        <f t="shared" si="0"/>
        <v>1503.13</v>
      </c>
      <c r="O2" s="24">
        <f t="shared" si="0"/>
        <v>418.59999999999997</v>
      </c>
      <c r="P2" s="24">
        <f t="shared" si="0"/>
        <v>55827709</v>
      </c>
      <c r="Q2" s="24">
        <v>21404343</v>
      </c>
      <c r="R2" s="24">
        <v>34423366.00000002</v>
      </c>
      <c r="S2" s="24">
        <f t="shared" si="0"/>
        <v>0</v>
      </c>
      <c r="T2" s="24">
        <f t="shared" si="0"/>
        <v>0</v>
      </c>
    </row>
    <row r="3" spans="1:20" ht="81.75" customHeight="1">
      <c r="A3" s="19">
        <v>1</v>
      </c>
      <c r="B3" s="19" t="s">
        <v>88</v>
      </c>
      <c r="C3" s="19">
        <v>52</v>
      </c>
      <c r="D3" s="13">
        <v>39436</v>
      </c>
      <c r="E3" s="14"/>
      <c r="F3" s="14"/>
      <c r="G3" s="15">
        <f>H3</f>
        <v>6</v>
      </c>
      <c r="H3" s="19">
        <v>6</v>
      </c>
      <c r="I3" s="20">
        <v>86.5</v>
      </c>
      <c r="J3" s="15">
        <v>2</v>
      </c>
      <c r="K3" s="15">
        <v>0</v>
      </c>
      <c r="L3" s="15">
        <v>2</v>
      </c>
      <c r="M3" s="20">
        <v>86.5</v>
      </c>
      <c r="N3" s="20">
        <v>0</v>
      </c>
      <c r="O3" s="20">
        <v>86.5</v>
      </c>
      <c r="P3" s="20">
        <f>M3*29050</f>
        <v>2512825</v>
      </c>
      <c r="Q3" s="20">
        <f>963417+4</f>
        <v>963421</v>
      </c>
      <c r="R3" s="20">
        <f>P3-Q3</f>
        <v>1549404</v>
      </c>
      <c r="S3" s="20">
        <v>0</v>
      </c>
      <c r="T3" s="20">
        <v>0</v>
      </c>
    </row>
    <row r="4" spans="5:20" ht="81.75" customHeight="1" hidden="1">
      <c r="E4" s="30"/>
      <c r="F4" s="30"/>
      <c r="G4" s="37">
        <f>26</f>
        <v>26</v>
      </c>
      <c r="H4" s="34">
        <v>26</v>
      </c>
      <c r="I4" s="39">
        <v>414.8</v>
      </c>
      <c r="J4" s="37">
        <v>8</v>
      </c>
      <c r="K4" s="37">
        <v>8</v>
      </c>
      <c r="L4" s="37">
        <v>0</v>
      </c>
      <c r="M4" s="39">
        <v>414.8</v>
      </c>
      <c r="N4" s="39">
        <v>414.8</v>
      </c>
      <c r="O4" s="39">
        <v>0</v>
      </c>
      <c r="P4" s="20">
        <f aca="true" t="shared" si="1" ref="P4:P20">M4*29050</f>
        <v>12049940</v>
      </c>
      <c r="Q4" s="20">
        <v>4619946.996</v>
      </c>
      <c r="R4" s="20">
        <f aca="true" t="shared" si="2" ref="R4:R20">P4-Q4</f>
        <v>7429993.004</v>
      </c>
      <c r="S4" s="20">
        <v>0</v>
      </c>
      <c r="T4" s="20">
        <v>0</v>
      </c>
    </row>
    <row r="5" spans="1:20" ht="81.75" customHeight="1">
      <c r="A5" s="34">
        <v>2</v>
      </c>
      <c r="B5" s="34" t="s">
        <v>93</v>
      </c>
      <c r="C5" s="34">
        <v>47</v>
      </c>
      <c r="D5" s="42">
        <v>39433</v>
      </c>
      <c r="E5" s="30"/>
      <c r="F5" s="30"/>
      <c r="G5" s="37">
        <v>16</v>
      </c>
      <c r="H5" s="37">
        <f>H4-H32</f>
        <v>16</v>
      </c>
      <c r="I5" s="39">
        <f>I4</f>
        <v>414.8</v>
      </c>
      <c r="J5" s="37">
        <f aca="true" t="shared" si="3" ref="J5:O5">J4-J32</f>
        <v>5</v>
      </c>
      <c r="K5" s="37">
        <f t="shared" si="3"/>
        <v>5</v>
      </c>
      <c r="L5" s="37">
        <f t="shared" si="3"/>
        <v>0</v>
      </c>
      <c r="M5" s="39">
        <f t="shared" si="3"/>
        <v>254.20000000000002</v>
      </c>
      <c r="N5" s="39">
        <f t="shared" si="3"/>
        <v>254.20000000000002</v>
      </c>
      <c r="O5" s="39">
        <f t="shared" si="3"/>
        <v>0</v>
      </c>
      <c r="P5" s="20">
        <f t="shared" si="1"/>
        <v>7384510.000000001</v>
      </c>
      <c r="Q5" s="20">
        <v>2831221</v>
      </c>
      <c r="R5" s="20">
        <f t="shared" si="2"/>
        <v>4553289.000000001</v>
      </c>
      <c r="S5" s="20">
        <v>0</v>
      </c>
      <c r="T5" s="20">
        <v>0</v>
      </c>
    </row>
    <row r="6" spans="5:20" ht="81.75" customHeight="1" hidden="1">
      <c r="E6" s="30"/>
      <c r="F6" s="30"/>
      <c r="G6" s="37">
        <v>24</v>
      </c>
      <c r="H6" s="34">
        <v>24</v>
      </c>
      <c r="I6" s="39">
        <v>381.6</v>
      </c>
      <c r="J6" s="37">
        <v>8</v>
      </c>
      <c r="K6" s="37">
        <v>6</v>
      </c>
      <c r="L6" s="37">
        <v>2</v>
      </c>
      <c r="M6" s="39">
        <v>381.6</v>
      </c>
      <c r="N6" s="39">
        <v>273.1</v>
      </c>
      <c r="O6" s="39">
        <v>108.5</v>
      </c>
      <c r="P6" s="20">
        <f t="shared" si="1"/>
        <v>11085480</v>
      </c>
      <c r="Q6" s="20">
        <v>4250173.032000001</v>
      </c>
      <c r="R6" s="20">
        <f t="shared" si="2"/>
        <v>6835306.967999999</v>
      </c>
      <c r="S6" s="20">
        <v>0</v>
      </c>
      <c r="T6" s="20">
        <v>0</v>
      </c>
    </row>
    <row r="7" spans="1:20" ht="81.75" customHeight="1">
      <c r="A7" s="34">
        <v>3</v>
      </c>
      <c r="B7" s="34" t="s">
        <v>94</v>
      </c>
      <c r="C7" s="34">
        <v>48</v>
      </c>
      <c r="D7" s="42">
        <v>39433</v>
      </c>
      <c r="E7" s="30"/>
      <c r="F7" s="30"/>
      <c r="G7" s="37">
        <v>19</v>
      </c>
      <c r="H7" s="37">
        <f>H6-H33</f>
        <v>19</v>
      </c>
      <c r="I7" s="39">
        <f>I6</f>
        <v>381.6</v>
      </c>
      <c r="J7" s="37">
        <f aca="true" t="shared" si="4" ref="J7:O7">J6-J33</f>
        <v>7</v>
      </c>
      <c r="K7" s="37">
        <f t="shared" si="4"/>
        <v>5</v>
      </c>
      <c r="L7" s="37">
        <f t="shared" si="4"/>
        <v>2</v>
      </c>
      <c r="M7" s="39">
        <f t="shared" si="4"/>
        <v>335.70000000000005</v>
      </c>
      <c r="N7" s="39">
        <f t="shared" si="4"/>
        <v>227.20000000000002</v>
      </c>
      <c r="O7" s="39">
        <f t="shared" si="4"/>
        <v>108.5</v>
      </c>
      <c r="P7" s="20">
        <f>M7*29050+1452.5</f>
        <v>9753537.500000002</v>
      </c>
      <c r="Q7" s="20">
        <v>3739506</v>
      </c>
      <c r="R7" s="20">
        <f t="shared" si="2"/>
        <v>6014031.500000002</v>
      </c>
      <c r="S7" s="20">
        <v>0</v>
      </c>
      <c r="T7" s="20">
        <v>0</v>
      </c>
    </row>
    <row r="8" spans="5:20" ht="81.75" customHeight="1" hidden="1">
      <c r="E8" s="30"/>
      <c r="F8" s="30"/>
      <c r="G8" s="37">
        <v>18</v>
      </c>
      <c r="H8" s="38">
        <v>18</v>
      </c>
      <c r="I8" s="39">
        <v>402.7</v>
      </c>
      <c r="J8" s="37">
        <v>7</v>
      </c>
      <c r="K8" s="37">
        <v>0</v>
      </c>
      <c r="L8" s="37">
        <v>7</v>
      </c>
      <c r="M8" s="39">
        <v>303.5</v>
      </c>
      <c r="N8" s="39">
        <v>0</v>
      </c>
      <c r="O8" s="39">
        <v>303.5</v>
      </c>
      <c r="P8" s="20">
        <f t="shared" si="1"/>
        <v>8816675</v>
      </c>
      <c r="Q8" s="20">
        <v>3380313.1950000003</v>
      </c>
      <c r="R8" s="20">
        <f t="shared" si="2"/>
        <v>5436361.805</v>
      </c>
      <c r="S8" s="20">
        <v>0</v>
      </c>
      <c r="T8" s="20">
        <v>0</v>
      </c>
    </row>
    <row r="9" spans="1:20" ht="81.75" customHeight="1">
      <c r="A9" s="34">
        <v>4</v>
      </c>
      <c r="B9" s="34" t="s">
        <v>95</v>
      </c>
      <c r="C9" s="35" t="s">
        <v>81</v>
      </c>
      <c r="D9" s="36" t="s">
        <v>96</v>
      </c>
      <c r="E9" s="30"/>
      <c r="F9" s="30"/>
      <c r="G9" s="37">
        <v>1</v>
      </c>
      <c r="H9" s="38">
        <v>1</v>
      </c>
      <c r="I9" s="39">
        <f>I8</f>
        <v>402.7</v>
      </c>
      <c r="J9" s="38">
        <f aca="true" t="shared" si="5" ref="J9:O9">J8-J23</f>
        <v>1</v>
      </c>
      <c r="K9" s="38">
        <f t="shared" si="5"/>
        <v>0</v>
      </c>
      <c r="L9" s="38">
        <f t="shared" si="5"/>
        <v>1</v>
      </c>
      <c r="M9" s="39">
        <f t="shared" si="5"/>
        <v>14</v>
      </c>
      <c r="N9" s="39">
        <f t="shared" si="5"/>
        <v>0</v>
      </c>
      <c r="O9" s="39">
        <f t="shared" si="5"/>
        <v>14</v>
      </c>
      <c r="P9" s="20">
        <f t="shared" si="1"/>
        <v>406700</v>
      </c>
      <c r="Q9" s="20">
        <v>155928</v>
      </c>
      <c r="R9" s="20">
        <f t="shared" si="2"/>
        <v>250772</v>
      </c>
      <c r="S9" s="20">
        <v>0</v>
      </c>
      <c r="T9" s="20">
        <v>0</v>
      </c>
    </row>
    <row r="10" spans="5:20" ht="19.5" hidden="1">
      <c r="E10" s="30"/>
      <c r="F10" s="30"/>
      <c r="G10" s="31">
        <v>7</v>
      </c>
      <c r="H10" s="32">
        <v>7</v>
      </c>
      <c r="I10" s="33">
        <v>205.7</v>
      </c>
      <c r="J10" s="31">
        <v>4</v>
      </c>
      <c r="K10" s="31">
        <v>4</v>
      </c>
      <c r="L10" s="31">
        <v>0</v>
      </c>
      <c r="M10" s="33">
        <v>205.7</v>
      </c>
      <c r="N10" s="33">
        <v>205.7</v>
      </c>
      <c r="O10" s="33">
        <v>0</v>
      </c>
      <c r="P10" s="20">
        <f t="shared" si="1"/>
        <v>5975585</v>
      </c>
      <c r="Q10" s="20">
        <v>2291039.2890000003</v>
      </c>
      <c r="R10" s="20">
        <f t="shared" si="2"/>
        <v>3684545.7109999997</v>
      </c>
      <c r="S10" s="20">
        <v>0</v>
      </c>
      <c r="T10" s="20">
        <v>0</v>
      </c>
    </row>
    <row r="11" spans="1:20" ht="125.25" customHeight="1">
      <c r="A11" s="28">
        <v>5</v>
      </c>
      <c r="B11" s="28" t="s">
        <v>84</v>
      </c>
      <c r="C11" s="28">
        <v>42</v>
      </c>
      <c r="D11" s="29">
        <v>39430</v>
      </c>
      <c r="E11" s="30"/>
      <c r="F11" s="30"/>
      <c r="G11" s="31">
        <v>1</v>
      </c>
      <c r="H11" s="31">
        <f>H10-H28</f>
        <v>1</v>
      </c>
      <c r="I11" s="33">
        <f>I10</f>
        <v>205.7</v>
      </c>
      <c r="J11" s="31">
        <f aca="true" t="shared" si="6" ref="J11:O11">J10-J28</f>
        <v>1</v>
      </c>
      <c r="K11" s="31">
        <f t="shared" si="6"/>
        <v>1</v>
      </c>
      <c r="L11" s="31">
        <f t="shared" si="6"/>
        <v>0</v>
      </c>
      <c r="M11" s="33">
        <f t="shared" si="6"/>
        <v>76.5</v>
      </c>
      <c r="N11" s="33">
        <f t="shared" si="6"/>
        <v>76.5</v>
      </c>
      <c r="O11" s="33">
        <f t="shared" si="6"/>
        <v>0</v>
      </c>
      <c r="P11" s="20">
        <f t="shared" si="1"/>
        <v>2222325</v>
      </c>
      <c r="Q11" s="20">
        <v>852039</v>
      </c>
      <c r="R11" s="20">
        <f t="shared" si="2"/>
        <v>1370286</v>
      </c>
      <c r="S11" s="20">
        <v>0</v>
      </c>
      <c r="T11" s="20">
        <v>0</v>
      </c>
    </row>
    <row r="12" spans="1:20" ht="78">
      <c r="A12" s="4">
        <v>6</v>
      </c>
      <c r="B12" s="4" t="s">
        <v>86</v>
      </c>
      <c r="C12" s="4">
        <v>49</v>
      </c>
      <c r="D12" s="8">
        <v>39436</v>
      </c>
      <c r="E12" s="14"/>
      <c r="F12" s="14"/>
      <c r="G12" s="5">
        <v>2</v>
      </c>
      <c r="H12" s="4">
        <v>2</v>
      </c>
      <c r="I12" s="7">
        <v>29</v>
      </c>
      <c r="J12" s="5">
        <v>1</v>
      </c>
      <c r="K12" s="5">
        <v>0</v>
      </c>
      <c r="L12" s="5">
        <v>1</v>
      </c>
      <c r="M12" s="7">
        <v>29</v>
      </c>
      <c r="N12" s="7">
        <v>0</v>
      </c>
      <c r="O12" s="7">
        <v>29</v>
      </c>
      <c r="P12" s="20">
        <f t="shared" si="1"/>
        <v>842450</v>
      </c>
      <c r="Q12" s="20">
        <v>322995</v>
      </c>
      <c r="R12" s="20">
        <f t="shared" si="2"/>
        <v>519455</v>
      </c>
      <c r="S12" s="20">
        <v>0</v>
      </c>
      <c r="T12" s="20">
        <v>0</v>
      </c>
    </row>
    <row r="13" spans="1:20" ht="97.5">
      <c r="A13" s="4">
        <v>7</v>
      </c>
      <c r="B13" s="4" t="s">
        <v>6</v>
      </c>
      <c r="C13" s="4">
        <v>28</v>
      </c>
      <c r="D13" s="8">
        <v>39678</v>
      </c>
      <c r="E13" s="9"/>
      <c r="F13" s="9"/>
      <c r="G13" s="5">
        <v>2</v>
      </c>
      <c r="H13" s="4">
        <v>2</v>
      </c>
      <c r="I13" s="7">
        <v>20</v>
      </c>
      <c r="J13" s="5">
        <v>1</v>
      </c>
      <c r="K13" s="5">
        <v>0</v>
      </c>
      <c r="L13" s="5">
        <v>1</v>
      </c>
      <c r="M13" s="7">
        <v>20</v>
      </c>
      <c r="N13" s="7">
        <v>0</v>
      </c>
      <c r="O13" s="7">
        <v>20</v>
      </c>
      <c r="P13" s="20">
        <f t="shared" si="1"/>
        <v>581000</v>
      </c>
      <c r="Q13" s="20">
        <v>222755</v>
      </c>
      <c r="R13" s="20">
        <f t="shared" si="2"/>
        <v>358245</v>
      </c>
      <c r="S13" s="20">
        <v>0</v>
      </c>
      <c r="T13" s="20">
        <v>0</v>
      </c>
    </row>
    <row r="14" spans="1:20" ht="78">
      <c r="A14" s="4">
        <v>8</v>
      </c>
      <c r="B14" s="4" t="s">
        <v>89</v>
      </c>
      <c r="C14" s="4">
        <v>53</v>
      </c>
      <c r="D14" s="8">
        <v>39436</v>
      </c>
      <c r="E14" s="9"/>
      <c r="F14" s="9"/>
      <c r="G14" s="5">
        <v>6</v>
      </c>
      <c r="H14" s="4">
        <v>6</v>
      </c>
      <c r="I14" s="7">
        <v>126.3</v>
      </c>
      <c r="J14" s="5">
        <v>2</v>
      </c>
      <c r="K14" s="5">
        <v>2</v>
      </c>
      <c r="L14" s="5">
        <v>0</v>
      </c>
      <c r="M14" s="7">
        <v>126.3</v>
      </c>
      <c r="N14" s="7">
        <v>126.3</v>
      </c>
      <c r="O14" s="7">
        <v>0</v>
      </c>
      <c r="P14" s="20">
        <f t="shared" si="1"/>
        <v>3669015</v>
      </c>
      <c r="Q14" s="20">
        <v>1406700</v>
      </c>
      <c r="R14" s="20">
        <f t="shared" si="2"/>
        <v>2262315</v>
      </c>
      <c r="S14" s="20">
        <v>0</v>
      </c>
      <c r="T14" s="20">
        <v>0</v>
      </c>
    </row>
    <row r="15" spans="1:20" ht="78">
      <c r="A15" s="4" t="s">
        <v>24</v>
      </c>
      <c r="B15" s="4" t="s">
        <v>90</v>
      </c>
      <c r="C15" s="4">
        <v>44</v>
      </c>
      <c r="D15" s="8">
        <v>39433</v>
      </c>
      <c r="E15" s="9"/>
      <c r="F15" s="9"/>
      <c r="G15" s="5">
        <v>25</v>
      </c>
      <c r="H15" s="4">
        <v>25</v>
      </c>
      <c r="I15" s="7">
        <v>411.7</v>
      </c>
      <c r="J15" s="5">
        <v>8</v>
      </c>
      <c r="K15" s="5">
        <v>8</v>
      </c>
      <c r="L15" s="5">
        <v>0</v>
      </c>
      <c r="M15" s="7">
        <v>411.7</v>
      </c>
      <c r="N15" s="7">
        <v>411.7</v>
      </c>
      <c r="O15" s="7">
        <v>0</v>
      </c>
      <c r="P15" s="20">
        <f t="shared" si="1"/>
        <v>11959885</v>
      </c>
      <c r="Q15" s="20">
        <v>4585419</v>
      </c>
      <c r="R15" s="20">
        <f t="shared" si="2"/>
        <v>7374466</v>
      </c>
      <c r="S15" s="20">
        <v>0</v>
      </c>
      <c r="T15" s="20">
        <v>0</v>
      </c>
    </row>
    <row r="16" spans="5:20" ht="19.5" hidden="1">
      <c r="E16" s="40"/>
      <c r="F16" s="40"/>
      <c r="G16" s="31">
        <v>30</v>
      </c>
      <c r="H16" s="28">
        <v>30</v>
      </c>
      <c r="I16" s="33">
        <v>477.94</v>
      </c>
      <c r="J16" s="31">
        <v>8</v>
      </c>
      <c r="K16" s="31">
        <v>7</v>
      </c>
      <c r="L16" s="31">
        <v>1</v>
      </c>
      <c r="M16" s="33">
        <v>477.94</v>
      </c>
      <c r="N16" s="33">
        <v>427.04</v>
      </c>
      <c r="O16" s="33">
        <v>50.9</v>
      </c>
      <c r="P16" s="20">
        <f t="shared" si="1"/>
        <v>13884157</v>
      </c>
      <c r="Q16" s="20">
        <v>5323185.7938</v>
      </c>
      <c r="R16" s="20">
        <f t="shared" si="2"/>
        <v>8560971.2062</v>
      </c>
      <c r="S16" s="20">
        <v>0</v>
      </c>
      <c r="T16" s="20">
        <v>0</v>
      </c>
    </row>
    <row r="17" spans="1:20" ht="78" customHeight="1">
      <c r="A17" s="28" t="s">
        <v>25</v>
      </c>
      <c r="B17" s="28" t="s">
        <v>91</v>
      </c>
      <c r="C17" s="28">
        <v>45</v>
      </c>
      <c r="D17" s="29">
        <v>39433</v>
      </c>
      <c r="E17" s="40"/>
      <c r="F17" s="40"/>
      <c r="G17" s="31">
        <v>23</v>
      </c>
      <c r="H17" s="31">
        <f>H16-H30</f>
        <v>23</v>
      </c>
      <c r="I17" s="33">
        <f>I16</f>
        <v>477.94</v>
      </c>
      <c r="J17" s="31">
        <f aca="true" t="shared" si="7" ref="J17:O17">J16-J30</f>
        <v>5</v>
      </c>
      <c r="K17" s="31">
        <f t="shared" si="7"/>
        <v>4</v>
      </c>
      <c r="L17" s="31">
        <f t="shared" si="7"/>
        <v>1</v>
      </c>
      <c r="M17" s="33">
        <f t="shared" si="7"/>
        <v>287.4</v>
      </c>
      <c r="N17" s="33">
        <f t="shared" si="7"/>
        <v>236.50000000000003</v>
      </c>
      <c r="O17" s="33">
        <f t="shared" si="7"/>
        <v>50.9</v>
      </c>
      <c r="P17" s="20">
        <f t="shared" si="1"/>
        <v>8348969.999999999</v>
      </c>
      <c r="Q17" s="20">
        <v>3200995</v>
      </c>
      <c r="R17" s="20">
        <f t="shared" si="2"/>
        <v>5147974.999999999</v>
      </c>
      <c r="S17" s="20">
        <v>0</v>
      </c>
      <c r="T17" s="20">
        <v>0</v>
      </c>
    </row>
    <row r="18" spans="5:20" ht="19.5" hidden="1">
      <c r="E18" s="41"/>
      <c r="F18" s="41"/>
      <c r="G18" s="31">
        <v>28</v>
      </c>
      <c r="H18" s="28">
        <v>28</v>
      </c>
      <c r="I18" s="33">
        <v>416.93</v>
      </c>
      <c r="J18" s="31">
        <v>8</v>
      </c>
      <c r="K18" s="31">
        <v>3</v>
      </c>
      <c r="L18" s="31">
        <v>5</v>
      </c>
      <c r="M18" s="33">
        <v>416.93</v>
      </c>
      <c r="N18" s="33">
        <v>170.73</v>
      </c>
      <c r="O18" s="33">
        <v>246.2</v>
      </c>
      <c r="P18" s="20">
        <f t="shared" si="1"/>
        <v>12111816.5</v>
      </c>
      <c r="Q18" s="20">
        <v>4643670.4461</v>
      </c>
      <c r="R18" s="20">
        <f t="shared" si="2"/>
        <v>7468146.0539</v>
      </c>
      <c r="S18" s="20">
        <v>0</v>
      </c>
      <c r="T18" s="20">
        <v>0</v>
      </c>
    </row>
    <row r="19" spans="16:20" ht="19.5" hidden="1">
      <c r="P19" s="20">
        <f t="shared" si="1"/>
        <v>0</v>
      </c>
      <c r="Q19" s="20">
        <v>0</v>
      </c>
      <c r="R19" s="20">
        <f t="shared" si="2"/>
        <v>0</v>
      </c>
      <c r="S19" s="20">
        <v>0</v>
      </c>
      <c r="T19" s="20">
        <v>0</v>
      </c>
    </row>
    <row r="20" spans="1:20" ht="78">
      <c r="A20" s="28" t="s">
        <v>26</v>
      </c>
      <c r="B20" s="28" t="s">
        <v>92</v>
      </c>
      <c r="C20" s="28">
        <v>46</v>
      </c>
      <c r="D20" s="29">
        <v>39433</v>
      </c>
      <c r="E20" s="44"/>
      <c r="F20" s="44"/>
      <c r="G20" s="45">
        <v>14</v>
      </c>
      <c r="H20" s="45">
        <f>H18-H31</f>
        <v>14</v>
      </c>
      <c r="I20" s="46">
        <f>I18</f>
        <v>416.93</v>
      </c>
      <c r="J20" s="45">
        <f aca="true" t="shared" si="8" ref="J20:O20">J18-J31</f>
        <v>6</v>
      </c>
      <c r="K20" s="45">
        <f t="shared" si="8"/>
        <v>3</v>
      </c>
      <c r="L20" s="45">
        <f t="shared" si="8"/>
        <v>3</v>
      </c>
      <c r="M20" s="46">
        <f t="shared" si="8"/>
        <v>280.43</v>
      </c>
      <c r="N20" s="46">
        <f t="shared" si="8"/>
        <v>170.73</v>
      </c>
      <c r="O20" s="46">
        <f t="shared" si="8"/>
        <v>109.69999999999999</v>
      </c>
      <c r="P20" s="20">
        <f t="shared" si="1"/>
        <v>8146491.5</v>
      </c>
      <c r="Q20" s="20">
        <v>3123364</v>
      </c>
      <c r="R20" s="20">
        <f t="shared" si="2"/>
        <v>5023127.5</v>
      </c>
      <c r="S20" s="20">
        <v>0</v>
      </c>
      <c r="T20" s="20">
        <v>0</v>
      </c>
    </row>
    <row r="21" spans="1:20" ht="55.5" customHeight="1">
      <c r="A21" s="167">
        <v>2014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</row>
    <row r="22" spans="1:20" ht="85.5" customHeight="1">
      <c r="A22" s="165" t="s">
        <v>5</v>
      </c>
      <c r="B22" s="166"/>
      <c r="C22" s="21" t="s">
        <v>72</v>
      </c>
      <c r="D22" s="22" t="s">
        <v>72</v>
      </c>
      <c r="E22" s="21" t="s">
        <v>72</v>
      </c>
      <c r="F22" s="21" t="s">
        <v>72</v>
      </c>
      <c r="G22" s="23">
        <f>SUM(G23:G34)</f>
        <v>267</v>
      </c>
      <c r="H22" s="23">
        <f aca="true" t="shared" si="9" ref="H22:P22">SUM(H23:H34)</f>
        <v>195</v>
      </c>
      <c r="I22" s="24">
        <f t="shared" si="9"/>
        <v>3672.02</v>
      </c>
      <c r="J22" s="23">
        <f t="shared" si="9"/>
        <v>51</v>
      </c>
      <c r="K22" s="23">
        <f t="shared" si="9"/>
        <v>23</v>
      </c>
      <c r="L22" s="23">
        <f t="shared" si="9"/>
        <v>28</v>
      </c>
      <c r="M22" s="24">
        <f t="shared" si="9"/>
        <v>2324.5400000000004</v>
      </c>
      <c r="N22" s="24">
        <f t="shared" si="9"/>
        <v>1093.99</v>
      </c>
      <c r="O22" s="24">
        <f t="shared" si="9"/>
        <v>1230.55</v>
      </c>
      <c r="P22" s="24">
        <f t="shared" si="9"/>
        <v>63284358.5</v>
      </c>
      <c r="Q22" s="24">
        <v>27191781</v>
      </c>
      <c r="R22" s="26">
        <v>36092577.5</v>
      </c>
      <c r="S22" s="47">
        <v>0</v>
      </c>
      <c r="T22" s="26">
        <v>0</v>
      </c>
    </row>
    <row r="23" spans="1:20" ht="78">
      <c r="A23" s="19">
        <v>1</v>
      </c>
      <c r="B23" s="19" t="s">
        <v>95</v>
      </c>
      <c r="C23" s="16" t="s">
        <v>81</v>
      </c>
      <c r="D23" s="17" t="s">
        <v>96</v>
      </c>
      <c r="E23" s="43"/>
      <c r="F23" s="43"/>
      <c r="G23" s="15">
        <v>25</v>
      </c>
      <c r="H23" s="18">
        <v>25</v>
      </c>
      <c r="I23" s="20">
        <v>402.7</v>
      </c>
      <c r="J23" s="15">
        <v>6</v>
      </c>
      <c r="K23" s="15">
        <v>0</v>
      </c>
      <c r="L23" s="15">
        <v>6</v>
      </c>
      <c r="M23" s="20">
        <v>289.5</v>
      </c>
      <c r="N23" s="20">
        <v>0</v>
      </c>
      <c r="O23" s="20">
        <v>289.5</v>
      </c>
      <c r="P23" s="20">
        <f>7887274-21976.5</f>
        <v>7865297.5</v>
      </c>
      <c r="Q23" s="20">
        <f>3378931+4825.5</f>
        <v>3383756.5</v>
      </c>
      <c r="R23" s="20">
        <f>P23-Q23</f>
        <v>4481541</v>
      </c>
      <c r="S23" s="20">
        <v>0</v>
      </c>
      <c r="T23" s="20">
        <v>0</v>
      </c>
    </row>
    <row r="24" spans="1:20" ht="78">
      <c r="A24" s="19">
        <v>2</v>
      </c>
      <c r="B24" s="19" t="s">
        <v>153</v>
      </c>
      <c r="C24" s="16">
        <v>36</v>
      </c>
      <c r="D24" s="13">
        <v>39336</v>
      </c>
      <c r="E24" s="43"/>
      <c r="F24" s="43"/>
      <c r="G24" s="15">
        <v>45</v>
      </c>
      <c r="H24" s="18">
        <v>45</v>
      </c>
      <c r="I24" s="20">
        <v>289</v>
      </c>
      <c r="J24" s="15">
        <v>8</v>
      </c>
      <c r="K24" s="15">
        <v>3</v>
      </c>
      <c r="L24" s="15">
        <v>5</v>
      </c>
      <c r="M24" s="20">
        <v>288.95</v>
      </c>
      <c r="N24" s="20">
        <v>126.9</v>
      </c>
      <c r="O24" s="20">
        <v>162.05</v>
      </c>
      <c r="P24" s="20">
        <v>7847769</v>
      </c>
      <c r="Q24" s="20">
        <v>3371401.5</v>
      </c>
      <c r="R24" s="20">
        <f aca="true" t="shared" si="10" ref="R24:R34">P24-Q24</f>
        <v>4476367.5</v>
      </c>
      <c r="S24" s="20">
        <v>0</v>
      </c>
      <c r="T24" s="20">
        <v>0</v>
      </c>
    </row>
    <row r="25" spans="1:20" ht="78">
      <c r="A25" s="19">
        <v>3</v>
      </c>
      <c r="B25" s="19" t="s">
        <v>97</v>
      </c>
      <c r="C25" s="16">
        <v>26</v>
      </c>
      <c r="D25" s="13">
        <v>39336</v>
      </c>
      <c r="E25" s="43"/>
      <c r="F25" s="43"/>
      <c r="G25" s="15">
        <v>21</v>
      </c>
      <c r="H25" s="18">
        <v>21</v>
      </c>
      <c r="I25" s="20">
        <f>M25</f>
        <v>289.1</v>
      </c>
      <c r="J25" s="15">
        <v>8</v>
      </c>
      <c r="K25" s="15">
        <v>2</v>
      </c>
      <c r="L25" s="15">
        <v>6</v>
      </c>
      <c r="M25" s="20">
        <v>289.1</v>
      </c>
      <c r="N25" s="20">
        <v>80.8</v>
      </c>
      <c r="O25" s="20">
        <v>208.3</v>
      </c>
      <c r="P25" s="20">
        <v>7876376</v>
      </c>
      <c r="Q25" s="20">
        <v>3383691</v>
      </c>
      <c r="R25" s="20">
        <f t="shared" si="10"/>
        <v>4492685</v>
      </c>
      <c r="S25" s="20">
        <v>0</v>
      </c>
      <c r="T25" s="20">
        <v>0</v>
      </c>
    </row>
    <row r="26" spans="1:20" ht="78">
      <c r="A26" s="19">
        <v>4</v>
      </c>
      <c r="B26" s="19" t="s">
        <v>98</v>
      </c>
      <c r="C26" s="16" t="s">
        <v>82</v>
      </c>
      <c r="D26" s="17" t="s">
        <v>96</v>
      </c>
      <c r="E26" s="43"/>
      <c r="F26" s="43"/>
      <c r="G26" s="15">
        <v>18</v>
      </c>
      <c r="H26" s="18">
        <v>18</v>
      </c>
      <c r="I26" s="20">
        <v>381.35</v>
      </c>
      <c r="J26" s="15">
        <v>8</v>
      </c>
      <c r="K26" s="15">
        <v>3</v>
      </c>
      <c r="L26" s="15">
        <v>5</v>
      </c>
      <c r="M26" s="20">
        <v>381.35</v>
      </c>
      <c r="N26" s="20">
        <v>147.95</v>
      </c>
      <c r="O26" s="20">
        <v>233.4</v>
      </c>
      <c r="P26" s="20">
        <v>10389678</v>
      </c>
      <c r="Q26" s="20">
        <v>4463405</v>
      </c>
      <c r="R26" s="20">
        <f t="shared" si="10"/>
        <v>5926273</v>
      </c>
      <c r="S26" s="20">
        <v>0</v>
      </c>
      <c r="T26" s="20">
        <v>0</v>
      </c>
    </row>
    <row r="27" spans="1:20" ht="97.5">
      <c r="A27" s="19">
        <v>5</v>
      </c>
      <c r="B27" s="4" t="s">
        <v>83</v>
      </c>
      <c r="C27" s="4">
        <v>41</v>
      </c>
      <c r="D27" s="8">
        <v>39430</v>
      </c>
      <c r="E27" s="43"/>
      <c r="F27" s="43"/>
      <c r="G27" s="5">
        <v>18</v>
      </c>
      <c r="H27" s="6">
        <v>18</v>
      </c>
      <c r="I27" s="7">
        <v>146.2</v>
      </c>
      <c r="J27" s="5">
        <v>3</v>
      </c>
      <c r="K27" s="5">
        <v>2</v>
      </c>
      <c r="L27" s="5">
        <v>1</v>
      </c>
      <c r="M27" s="7">
        <v>146.2</v>
      </c>
      <c r="N27" s="7">
        <v>76.2</v>
      </c>
      <c r="O27" s="7">
        <v>70</v>
      </c>
      <c r="P27" s="7">
        <v>3983141</v>
      </c>
      <c r="Q27" s="20">
        <v>1711157</v>
      </c>
      <c r="R27" s="20">
        <f t="shared" si="10"/>
        <v>2271984</v>
      </c>
      <c r="S27" s="20">
        <v>0</v>
      </c>
      <c r="T27" s="20">
        <v>0</v>
      </c>
    </row>
    <row r="28" spans="1:20" ht="97.5">
      <c r="A28" s="19">
        <v>6</v>
      </c>
      <c r="B28" s="4" t="s">
        <v>84</v>
      </c>
      <c r="C28" s="4">
        <v>42</v>
      </c>
      <c r="D28" s="8">
        <v>39430</v>
      </c>
      <c r="E28" s="43"/>
      <c r="F28" s="43"/>
      <c r="G28" s="5">
        <v>6</v>
      </c>
      <c r="H28" s="6">
        <v>6</v>
      </c>
      <c r="I28" s="7">
        <v>205.7</v>
      </c>
      <c r="J28" s="5">
        <v>3</v>
      </c>
      <c r="K28" s="5">
        <v>3</v>
      </c>
      <c r="L28" s="5">
        <v>0</v>
      </c>
      <c r="M28" s="7">
        <v>129.2</v>
      </c>
      <c r="N28" s="7">
        <v>129.2</v>
      </c>
      <c r="O28" s="7">
        <v>0</v>
      </c>
      <c r="P28" s="7">
        <v>3519985</v>
      </c>
      <c r="Q28" s="20">
        <v>1512185</v>
      </c>
      <c r="R28" s="20">
        <f t="shared" si="10"/>
        <v>2007800</v>
      </c>
      <c r="S28" s="20">
        <v>0</v>
      </c>
      <c r="T28" s="20">
        <v>0</v>
      </c>
    </row>
    <row r="29" spans="1:20" ht="97.5">
      <c r="A29" s="19">
        <v>7</v>
      </c>
      <c r="B29" s="4" t="s">
        <v>85</v>
      </c>
      <c r="C29" s="4">
        <v>43</v>
      </c>
      <c r="D29" s="8">
        <v>39430</v>
      </c>
      <c r="E29" s="43"/>
      <c r="F29" s="43"/>
      <c r="G29" s="5">
        <v>16</v>
      </c>
      <c r="H29" s="6">
        <v>16</v>
      </c>
      <c r="I29" s="7">
        <v>180.7</v>
      </c>
      <c r="J29" s="5">
        <v>4</v>
      </c>
      <c r="K29" s="5">
        <v>3</v>
      </c>
      <c r="L29" s="5">
        <v>1</v>
      </c>
      <c r="M29" s="7">
        <v>180.7</v>
      </c>
      <c r="N29" s="7">
        <v>135.9</v>
      </c>
      <c r="O29" s="7">
        <v>44.8</v>
      </c>
      <c r="P29" s="7">
        <v>4923075</v>
      </c>
      <c r="Q29" s="20">
        <v>2114953</v>
      </c>
      <c r="R29" s="20">
        <f t="shared" si="10"/>
        <v>2808122</v>
      </c>
      <c r="S29" s="20">
        <v>0</v>
      </c>
      <c r="T29" s="20">
        <v>0</v>
      </c>
    </row>
    <row r="30" spans="1:20" ht="78">
      <c r="A30" s="19">
        <v>8</v>
      </c>
      <c r="B30" s="4" t="s">
        <v>91</v>
      </c>
      <c r="C30" s="4">
        <v>45</v>
      </c>
      <c r="D30" s="8">
        <v>39433</v>
      </c>
      <c r="E30" s="43"/>
      <c r="F30" s="43"/>
      <c r="G30" s="5">
        <v>30</v>
      </c>
      <c r="H30" s="4">
        <v>7</v>
      </c>
      <c r="I30" s="7">
        <v>477.94</v>
      </c>
      <c r="J30" s="5">
        <v>3</v>
      </c>
      <c r="K30" s="5">
        <v>3</v>
      </c>
      <c r="L30" s="5">
        <v>0</v>
      </c>
      <c r="M30" s="7">
        <v>190.54</v>
      </c>
      <c r="N30" s="7">
        <v>190.54</v>
      </c>
      <c r="O30" s="7">
        <v>0</v>
      </c>
      <c r="P30" s="7">
        <v>5191161</v>
      </c>
      <c r="Q30" s="20">
        <v>2230122</v>
      </c>
      <c r="R30" s="20">
        <f t="shared" si="10"/>
        <v>2961039</v>
      </c>
      <c r="S30" s="20">
        <v>0</v>
      </c>
      <c r="T30" s="20">
        <v>0</v>
      </c>
    </row>
    <row r="31" spans="1:20" ht="78">
      <c r="A31" s="19">
        <v>9</v>
      </c>
      <c r="B31" s="4" t="s">
        <v>92</v>
      </c>
      <c r="C31" s="4">
        <v>46</v>
      </c>
      <c r="D31" s="8">
        <v>39433</v>
      </c>
      <c r="E31" s="43"/>
      <c r="F31" s="43"/>
      <c r="G31" s="5">
        <v>28</v>
      </c>
      <c r="H31" s="4">
        <v>14</v>
      </c>
      <c r="I31" s="7">
        <v>416.93</v>
      </c>
      <c r="J31" s="5">
        <v>2</v>
      </c>
      <c r="K31" s="5">
        <v>0</v>
      </c>
      <c r="L31" s="5">
        <v>2</v>
      </c>
      <c r="M31" s="7">
        <v>136.5</v>
      </c>
      <c r="N31" s="7">
        <v>0</v>
      </c>
      <c r="O31" s="7">
        <v>136.5</v>
      </c>
      <c r="P31" s="7">
        <v>3718870</v>
      </c>
      <c r="Q31" s="20">
        <v>1597626</v>
      </c>
      <c r="R31" s="20">
        <f t="shared" si="10"/>
        <v>2121244</v>
      </c>
      <c r="S31" s="20">
        <v>0</v>
      </c>
      <c r="T31" s="20">
        <v>0</v>
      </c>
    </row>
    <row r="32" spans="1:20" ht="78">
      <c r="A32" s="19">
        <v>10</v>
      </c>
      <c r="B32" s="19" t="s">
        <v>93</v>
      </c>
      <c r="C32" s="19">
        <v>47</v>
      </c>
      <c r="D32" s="13">
        <v>39433</v>
      </c>
      <c r="E32" s="43"/>
      <c r="F32" s="43"/>
      <c r="G32" s="15">
        <v>26</v>
      </c>
      <c r="H32" s="19">
        <v>10</v>
      </c>
      <c r="I32" s="20">
        <v>414.8</v>
      </c>
      <c r="J32" s="15">
        <v>3</v>
      </c>
      <c r="K32" s="15">
        <v>3</v>
      </c>
      <c r="L32" s="15">
        <v>0</v>
      </c>
      <c r="M32" s="20">
        <v>160.6</v>
      </c>
      <c r="N32" s="20">
        <v>160.6</v>
      </c>
      <c r="O32" s="20">
        <v>0</v>
      </c>
      <c r="P32" s="20">
        <v>4375461</v>
      </c>
      <c r="Q32" s="20">
        <v>1879698</v>
      </c>
      <c r="R32" s="20">
        <f t="shared" si="10"/>
        <v>2495763</v>
      </c>
      <c r="S32" s="20">
        <v>0</v>
      </c>
      <c r="T32" s="20">
        <v>0</v>
      </c>
    </row>
    <row r="33" spans="1:20" ht="78">
      <c r="A33" s="19">
        <v>11</v>
      </c>
      <c r="B33" s="19" t="s">
        <v>94</v>
      </c>
      <c r="C33" s="19">
        <v>48</v>
      </c>
      <c r="D33" s="13">
        <v>39433</v>
      </c>
      <c r="E33" s="43"/>
      <c r="F33" s="43"/>
      <c r="G33" s="15">
        <v>24</v>
      </c>
      <c r="H33" s="19">
        <v>5</v>
      </c>
      <c r="I33" s="20">
        <v>381.6</v>
      </c>
      <c r="J33" s="15">
        <v>1</v>
      </c>
      <c r="K33" s="15">
        <v>1</v>
      </c>
      <c r="L33" s="15">
        <v>0</v>
      </c>
      <c r="M33" s="20">
        <v>45.9</v>
      </c>
      <c r="N33" s="20">
        <v>45.9</v>
      </c>
      <c r="O33" s="20">
        <v>0</v>
      </c>
      <c r="P33" s="20">
        <v>1250521</v>
      </c>
      <c r="Q33" s="20">
        <v>537223</v>
      </c>
      <c r="R33" s="20">
        <f t="shared" si="10"/>
        <v>713298</v>
      </c>
      <c r="S33" s="20">
        <v>0</v>
      </c>
      <c r="T33" s="20">
        <v>0</v>
      </c>
    </row>
    <row r="34" spans="1:20" ht="78">
      <c r="A34" s="19">
        <v>12</v>
      </c>
      <c r="B34" s="19" t="s">
        <v>87</v>
      </c>
      <c r="C34" s="19">
        <v>54</v>
      </c>
      <c r="D34" s="13">
        <v>39436</v>
      </c>
      <c r="E34" s="43"/>
      <c r="F34" s="43"/>
      <c r="G34" s="15">
        <v>10</v>
      </c>
      <c r="H34" s="19">
        <v>10</v>
      </c>
      <c r="I34" s="20">
        <v>86</v>
      </c>
      <c r="J34" s="15">
        <v>2</v>
      </c>
      <c r="K34" s="15">
        <v>0</v>
      </c>
      <c r="L34" s="15">
        <v>2</v>
      </c>
      <c r="M34" s="20">
        <v>86</v>
      </c>
      <c r="N34" s="20">
        <v>0</v>
      </c>
      <c r="O34" s="20">
        <v>86</v>
      </c>
      <c r="P34" s="20">
        <v>2343024</v>
      </c>
      <c r="Q34" s="20">
        <v>1006563</v>
      </c>
      <c r="R34" s="20">
        <f t="shared" si="10"/>
        <v>1336461</v>
      </c>
      <c r="S34" s="20">
        <v>0</v>
      </c>
      <c r="T34" s="20">
        <v>0</v>
      </c>
    </row>
  </sheetData>
  <sheetProtection/>
  <mergeCells count="4">
    <mergeCell ref="A2:B2"/>
    <mergeCell ref="A22:B22"/>
    <mergeCell ref="A21:T21"/>
    <mergeCell ref="A1:T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U8"/>
  <sheetViews>
    <sheetView zoomScalePageLayoutView="0" workbookViewId="0" topLeftCell="A1">
      <selection activeCell="A4" sqref="A4:IV9"/>
    </sheetView>
  </sheetViews>
  <sheetFormatPr defaultColWidth="9.140625" defaultRowHeight="15"/>
  <sheetData>
    <row r="2" spans="1:7" ht="21" customHeight="1">
      <c r="A2" s="169" t="s">
        <v>16</v>
      </c>
      <c r="B2" s="169"/>
      <c r="C2" s="169"/>
      <c r="D2" s="169"/>
      <c r="E2" s="169"/>
      <c r="F2" s="169"/>
      <c r="G2" s="169"/>
    </row>
    <row r="3" spans="1:14" ht="22.5" customHeight="1">
      <c r="A3" s="169"/>
      <c r="B3" s="169"/>
      <c r="C3" s="169"/>
      <c r="D3" s="169"/>
      <c r="E3" s="169"/>
      <c r="F3" s="169"/>
      <c r="G3" s="169"/>
      <c r="K3" s="170" t="s">
        <v>15</v>
      </c>
      <c r="L3" s="170"/>
      <c r="M3" s="170"/>
      <c r="N3" s="170"/>
    </row>
    <row r="5" spans="1:21" ht="20.25">
      <c r="A5" s="98" t="s">
        <v>181</v>
      </c>
      <c r="B5" s="98"/>
      <c r="C5" s="98"/>
      <c r="D5" s="98"/>
      <c r="E5" s="98"/>
      <c r="F5" s="98"/>
      <c r="L5" s="172" t="s">
        <v>182</v>
      </c>
      <c r="M5" s="172"/>
      <c r="N5" s="172"/>
      <c r="S5" s="173" t="s">
        <v>183</v>
      </c>
      <c r="T5" s="173"/>
      <c r="U5" s="173"/>
    </row>
    <row r="7" spans="1:6" ht="19.5" customHeight="1">
      <c r="A7" s="171" t="s">
        <v>159</v>
      </c>
      <c r="B7" s="171"/>
      <c r="C7" s="171"/>
      <c r="D7" s="171"/>
      <c r="E7" s="171"/>
      <c r="F7" s="171"/>
    </row>
    <row r="8" spans="1:14" ht="18.75">
      <c r="A8" s="171"/>
      <c r="B8" s="171"/>
      <c r="C8" s="171"/>
      <c r="D8" s="171"/>
      <c r="E8" s="171"/>
      <c r="F8" s="171"/>
      <c r="L8" s="172" t="s">
        <v>160</v>
      </c>
      <c r="M8" s="172"/>
      <c r="N8" s="172"/>
    </row>
  </sheetData>
  <sheetProtection/>
  <mergeCells count="6">
    <mergeCell ref="A2:G3"/>
    <mergeCell ref="K3:N3"/>
    <mergeCell ref="A7:F8"/>
    <mergeCell ref="L8:N8"/>
    <mergeCell ref="S5:U5"/>
    <mergeCell ref="L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20"/>
  <sheetViews>
    <sheetView zoomScale="64" zoomScaleNormal="64" zoomScalePageLayoutView="0" workbookViewId="0" topLeftCell="A7">
      <selection activeCell="K1" sqref="K1:T6"/>
    </sheetView>
  </sheetViews>
  <sheetFormatPr defaultColWidth="9.140625" defaultRowHeight="15"/>
  <cols>
    <col min="1" max="1" width="5.7109375" style="1" customWidth="1"/>
    <col min="2" max="2" width="35.8515625" style="1" customWidth="1"/>
    <col min="3" max="3" width="11.7109375" style="2" customWidth="1"/>
    <col min="4" max="4" width="15.00390625" style="2" customWidth="1"/>
    <col min="5" max="5" width="14.140625" style="2" customWidth="1"/>
    <col min="6" max="6" width="15.140625" style="2" customWidth="1"/>
    <col min="7" max="7" width="16.421875" style="2" customWidth="1"/>
    <col min="8" max="8" width="18.421875" style="2" customWidth="1"/>
    <col min="9" max="9" width="12.421875" style="3" customWidth="1"/>
    <col min="10" max="11" width="10.57421875" style="3" customWidth="1"/>
    <col min="12" max="12" width="11.7109375" style="3" customWidth="1"/>
    <col min="13" max="13" width="11.421875" style="3" customWidth="1"/>
    <col min="14" max="14" width="10.421875" style="3" customWidth="1"/>
    <col min="15" max="15" width="9.8515625" style="3" customWidth="1"/>
    <col min="16" max="16" width="10.140625" style="3" customWidth="1"/>
    <col min="17" max="17" width="10.28125" style="3" customWidth="1"/>
    <col min="18" max="18" width="10.421875" style="3" bestFit="1" customWidth="1"/>
    <col min="19" max="19" width="9.8515625" style="3" customWidth="1"/>
    <col min="20" max="20" width="11.57421875" style="3" customWidth="1"/>
    <col min="21" max="16384" width="9.140625" style="1" customWidth="1"/>
  </cols>
  <sheetData>
    <row r="1" spans="1:20" ht="15.75" customHeight="1">
      <c r="A1" s="57"/>
      <c r="B1" s="57"/>
      <c r="C1" s="58"/>
      <c r="D1" s="58"/>
      <c r="E1" s="58"/>
      <c r="F1" s="58"/>
      <c r="G1" s="58"/>
      <c r="H1" s="58"/>
      <c r="I1" s="59"/>
      <c r="J1" s="59"/>
      <c r="K1" s="188" t="s">
        <v>180</v>
      </c>
      <c r="L1" s="188"/>
      <c r="M1" s="188"/>
      <c r="N1" s="188"/>
      <c r="O1" s="188"/>
      <c r="P1" s="188"/>
      <c r="Q1" s="188"/>
      <c r="R1" s="188"/>
      <c r="S1" s="188"/>
      <c r="T1" s="188"/>
    </row>
    <row r="2" spans="1:20" ht="17.25" customHeight="1">
      <c r="A2" s="57"/>
      <c r="B2" s="57"/>
      <c r="C2" s="58"/>
      <c r="D2" s="58"/>
      <c r="E2" s="58"/>
      <c r="F2" s="58"/>
      <c r="G2" s="58"/>
      <c r="H2" s="58"/>
      <c r="I2" s="59"/>
      <c r="J2" s="59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1:20" ht="35.25">
      <c r="A3" s="57"/>
      <c r="B3" s="57"/>
      <c r="C3" s="58"/>
      <c r="D3" s="58"/>
      <c r="E3" s="58"/>
      <c r="F3" s="58"/>
      <c r="G3" s="58"/>
      <c r="H3" s="58"/>
      <c r="I3" s="59"/>
      <c r="J3" s="59"/>
      <c r="K3" s="188"/>
      <c r="L3" s="188"/>
      <c r="M3" s="188"/>
      <c r="N3" s="188"/>
      <c r="O3" s="188"/>
      <c r="P3" s="188"/>
      <c r="Q3" s="188"/>
      <c r="R3" s="188"/>
      <c r="S3" s="188"/>
      <c r="T3" s="188"/>
    </row>
    <row r="4" spans="1:20" ht="35.25">
      <c r="A4" s="57"/>
      <c r="B4" s="57"/>
      <c r="C4" s="58"/>
      <c r="D4" s="58"/>
      <c r="E4" s="58"/>
      <c r="F4" s="58"/>
      <c r="G4" s="58"/>
      <c r="H4" s="58"/>
      <c r="I4" s="59"/>
      <c r="J4" s="59"/>
      <c r="K4" s="188"/>
      <c r="L4" s="188"/>
      <c r="M4" s="188"/>
      <c r="N4" s="188"/>
      <c r="O4" s="188"/>
      <c r="P4" s="188"/>
      <c r="Q4" s="188"/>
      <c r="R4" s="188"/>
      <c r="S4" s="188"/>
      <c r="T4" s="188"/>
    </row>
    <row r="5" spans="1:20" ht="35.25">
      <c r="A5" s="57"/>
      <c r="B5" s="57"/>
      <c r="C5" s="58"/>
      <c r="D5" s="58"/>
      <c r="E5" s="58"/>
      <c r="F5" s="58"/>
      <c r="G5" s="58"/>
      <c r="H5" s="58"/>
      <c r="I5" s="59"/>
      <c r="J5" s="59"/>
      <c r="K5" s="188"/>
      <c r="L5" s="188"/>
      <c r="M5" s="188"/>
      <c r="N5" s="188"/>
      <c r="O5" s="188"/>
      <c r="P5" s="188"/>
      <c r="Q5" s="188"/>
      <c r="R5" s="188"/>
      <c r="S5" s="188"/>
      <c r="T5" s="188"/>
    </row>
    <row r="6" spans="1:20" ht="147" customHeight="1">
      <c r="A6" s="57"/>
      <c r="B6" s="57"/>
      <c r="C6" s="58"/>
      <c r="D6" s="58"/>
      <c r="E6" s="58"/>
      <c r="F6" s="58"/>
      <c r="G6" s="58"/>
      <c r="H6" s="58"/>
      <c r="I6" s="59"/>
      <c r="J6" s="59"/>
      <c r="K6" s="188"/>
      <c r="L6" s="188"/>
      <c r="M6" s="188"/>
      <c r="N6" s="188"/>
      <c r="O6" s="188"/>
      <c r="P6" s="188"/>
      <c r="Q6" s="188"/>
      <c r="R6" s="188"/>
      <c r="S6" s="188"/>
      <c r="T6" s="188"/>
    </row>
    <row r="7" spans="1:20" ht="78" customHeight="1">
      <c r="A7" s="189" t="s">
        <v>152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</row>
    <row r="8" spans="1:20" ht="15.75">
      <c r="A8" s="174" t="s">
        <v>46</v>
      </c>
      <c r="B8" s="191" t="s">
        <v>3</v>
      </c>
      <c r="C8" s="193" t="s">
        <v>120</v>
      </c>
      <c r="D8" s="193"/>
      <c r="E8" s="193"/>
      <c r="F8" s="193"/>
      <c r="G8" s="193"/>
      <c r="H8" s="193"/>
      <c r="I8" s="194" t="s">
        <v>11</v>
      </c>
      <c r="J8" s="194"/>
      <c r="K8" s="194"/>
      <c r="L8" s="194"/>
      <c r="M8" s="194"/>
      <c r="N8" s="194"/>
      <c r="O8" s="194" t="s">
        <v>121</v>
      </c>
      <c r="P8" s="194"/>
      <c r="Q8" s="194"/>
      <c r="R8" s="194"/>
      <c r="S8" s="194"/>
      <c r="T8" s="194"/>
    </row>
    <row r="9" spans="1:20" ht="13.5" customHeight="1">
      <c r="A9" s="174"/>
      <c r="B9" s="191"/>
      <c r="C9" s="193"/>
      <c r="D9" s="193"/>
      <c r="E9" s="193"/>
      <c r="F9" s="193"/>
      <c r="G9" s="193"/>
      <c r="H9" s="193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</row>
    <row r="10" spans="1:20" ht="87" customHeight="1">
      <c r="A10" s="174"/>
      <c r="B10" s="191"/>
      <c r="C10" s="49" t="s">
        <v>109</v>
      </c>
      <c r="D10" s="49" t="s">
        <v>102</v>
      </c>
      <c r="E10" s="49" t="s">
        <v>105</v>
      </c>
      <c r="F10" s="49" t="s">
        <v>106</v>
      </c>
      <c r="G10" s="49" t="s">
        <v>111</v>
      </c>
      <c r="H10" s="49" t="s">
        <v>12</v>
      </c>
      <c r="I10" s="50" t="s">
        <v>109</v>
      </c>
      <c r="J10" s="50" t="s">
        <v>102</v>
      </c>
      <c r="K10" s="50" t="s">
        <v>105</v>
      </c>
      <c r="L10" s="50" t="s">
        <v>106</v>
      </c>
      <c r="M10" s="50" t="s">
        <v>111</v>
      </c>
      <c r="N10" s="50" t="s">
        <v>12</v>
      </c>
      <c r="O10" s="50" t="s">
        <v>109</v>
      </c>
      <c r="P10" s="50" t="s">
        <v>102</v>
      </c>
      <c r="Q10" s="50" t="s">
        <v>105</v>
      </c>
      <c r="R10" s="50" t="s">
        <v>106</v>
      </c>
      <c r="S10" s="50" t="s">
        <v>111</v>
      </c>
      <c r="T10" s="50" t="s">
        <v>12</v>
      </c>
    </row>
    <row r="11" spans="1:20" ht="26.25" customHeight="1">
      <c r="A11" s="190"/>
      <c r="B11" s="192"/>
      <c r="C11" s="193" t="s">
        <v>149</v>
      </c>
      <c r="D11" s="193"/>
      <c r="E11" s="193"/>
      <c r="F11" s="193"/>
      <c r="G11" s="193"/>
      <c r="H11" s="193"/>
      <c r="I11" s="194" t="s">
        <v>150</v>
      </c>
      <c r="J11" s="194"/>
      <c r="K11" s="194"/>
      <c r="L11" s="194"/>
      <c r="M11" s="194"/>
      <c r="N11" s="194"/>
      <c r="O11" s="194" t="s">
        <v>148</v>
      </c>
      <c r="P11" s="194"/>
      <c r="Q11" s="194"/>
      <c r="R11" s="194"/>
      <c r="S11" s="194"/>
      <c r="T11" s="194"/>
    </row>
    <row r="12" spans="1:20" ht="54.75" customHeight="1" hidden="1">
      <c r="A12" s="184" t="s">
        <v>110</v>
      </c>
      <c r="B12" s="184"/>
      <c r="C12" s="51" t="e">
        <f>C13+C15</f>
        <v>#REF!</v>
      </c>
      <c r="D12" s="11" t="e">
        <f aca="true" t="shared" si="0" ref="D12:T12">D13+D15</f>
        <v>#REF!</v>
      </c>
      <c r="E12" s="11" t="e">
        <f t="shared" si="0"/>
        <v>#REF!</v>
      </c>
      <c r="F12" s="11" t="e">
        <f t="shared" si="0"/>
        <v>#REF!</v>
      </c>
      <c r="G12" s="11" t="e">
        <f>G13+G15</f>
        <v>#REF!</v>
      </c>
      <c r="H12" s="11" t="e">
        <f t="shared" si="0"/>
        <v>#REF!</v>
      </c>
      <c r="I12" s="12" t="e">
        <f t="shared" si="0"/>
        <v>#REF!</v>
      </c>
      <c r="J12" s="12" t="e">
        <f t="shared" si="0"/>
        <v>#REF!</v>
      </c>
      <c r="K12" s="12" t="e">
        <f t="shared" si="0"/>
        <v>#REF!</v>
      </c>
      <c r="L12" s="12" t="e">
        <f t="shared" si="0"/>
        <v>#REF!</v>
      </c>
      <c r="M12" s="12" t="e">
        <f t="shared" si="0"/>
        <v>#REF!</v>
      </c>
      <c r="N12" s="12" t="e">
        <f t="shared" si="0"/>
        <v>#REF!</v>
      </c>
      <c r="O12" s="12" t="e">
        <f t="shared" si="0"/>
        <v>#REF!</v>
      </c>
      <c r="P12" s="12" t="e">
        <f t="shared" si="0"/>
        <v>#REF!</v>
      </c>
      <c r="Q12" s="12" t="e">
        <f t="shared" si="0"/>
        <v>#REF!</v>
      </c>
      <c r="R12" s="12" t="e">
        <f t="shared" si="0"/>
        <v>#REF!</v>
      </c>
      <c r="S12" s="12" t="e">
        <f t="shared" si="0"/>
        <v>#REF!</v>
      </c>
      <c r="T12" s="12" t="e">
        <f t="shared" si="0"/>
        <v>#REF!</v>
      </c>
    </row>
    <row r="13" spans="1:20" ht="22.5" customHeight="1" hidden="1">
      <c r="A13" s="185" t="s">
        <v>99</v>
      </c>
      <c r="B13" s="186"/>
      <c r="C13" s="187">
        <v>0</v>
      </c>
      <c r="D13" s="183" t="e">
        <f aca="true" t="shared" si="1" ref="D13:S13">D46</f>
        <v>#REF!</v>
      </c>
      <c r="E13" s="183" t="e">
        <f t="shared" si="1"/>
        <v>#REF!</v>
      </c>
      <c r="F13" s="183" t="e">
        <f t="shared" si="1"/>
        <v>#REF!</v>
      </c>
      <c r="G13" s="183" t="e">
        <f t="shared" si="1"/>
        <v>#REF!</v>
      </c>
      <c r="H13" s="183" t="e">
        <f>D13+E13+F13+G13</f>
        <v>#REF!</v>
      </c>
      <c r="I13" s="179">
        <f t="shared" si="1"/>
        <v>0</v>
      </c>
      <c r="J13" s="179" t="e">
        <f t="shared" si="1"/>
        <v>#REF!</v>
      </c>
      <c r="K13" s="179" t="e">
        <f t="shared" si="1"/>
        <v>#REF!</v>
      </c>
      <c r="L13" s="179" t="e">
        <f t="shared" si="1"/>
        <v>#REF!</v>
      </c>
      <c r="M13" s="179" t="e">
        <f t="shared" si="1"/>
        <v>#REF!</v>
      </c>
      <c r="N13" s="179" t="e">
        <f t="shared" si="1"/>
        <v>#REF!</v>
      </c>
      <c r="O13" s="179">
        <f t="shared" si="1"/>
        <v>0</v>
      </c>
      <c r="P13" s="179" t="e">
        <f t="shared" si="1"/>
        <v>#REF!</v>
      </c>
      <c r="Q13" s="179" t="e">
        <f t="shared" si="1"/>
        <v>#REF!</v>
      </c>
      <c r="R13" s="179" t="e">
        <f t="shared" si="1"/>
        <v>#REF!</v>
      </c>
      <c r="S13" s="179" t="e">
        <f t="shared" si="1"/>
        <v>#REF!</v>
      </c>
      <c r="T13" s="179" t="e">
        <f>T46</f>
        <v>#REF!</v>
      </c>
    </row>
    <row r="14" spans="1:20" ht="106.5" customHeight="1" hidden="1">
      <c r="A14" s="180" t="s">
        <v>100</v>
      </c>
      <c r="B14" s="181"/>
      <c r="C14" s="187"/>
      <c r="D14" s="183"/>
      <c r="E14" s="183"/>
      <c r="F14" s="183"/>
      <c r="G14" s="183"/>
      <c r="H14" s="183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</row>
    <row r="15" spans="1:20" ht="176.25" customHeight="1" hidden="1">
      <c r="A15" s="182" t="s">
        <v>101</v>
      </c>
      <c r="B15" s="182"/>
      <c r="C15" s="11" t="e">
        <f>#REF!</f>
        <v>#REF!</v>
      </c>
      <c r="D15" s="11" t="e">
        <f>#REF!</f>
        <v>#REF!</v>
      </c>
      <c r="E15" s="11" t="e">
        <f>#REF!</f>
        <v>#REF!</v>
      </c>
      <c r="F15" s="11" t="e">
        <f>#REF!</f>
        <v>#REF!</v>
      </c>
      <c r="G15" s="11" t="e">
        <f>#REF!</f>
        <v>#REF!</v>
      </c>
      <c r="H15" s="11" t="e">
        <f>#REF!</f>
        <v>#REF!</v>
      </c>
      <c r="I15" s="12" t="e">
        <f>#REF!</f>
        <v>#REF!</v>
      </c>
      <c r="J15" s="12" t="e">
        <f>#REF!</f>
        <v>#REF!</v>
      </c>
      <c r="K15" s="12" t="e">
        <f>#REF!</f>
        <v>#REF!</v>
      </c>
      <c r="L15" s="12" t="e">
        <f>#REF!</f>
        <v>#REF!</v>
      </c>
      <c r="M15" s="12" t="e">
        <f>#REF!</f>
        <v>#REF!</v>
      </c>
      <c r="N15" s="12" t="e">
        <f>#REF!</f>
        <v>#REF!</v>
      </c>
      <c r="O15" s="12" t="e">
        <f>#REF!</f>
        <v>#REF!</v>
      </c>
      <c r="P15" s="12" t="e">
        <f>#REF!</f>
        <v>#REF!</v>
      </c>
      <c r="Q15" s="12" t="e">
        <f>#REF!</f>
        <v>#REF!</v>
      </c>
      <c r="R15" s="12" t="e">
        <f>#REF!</f>
        <v>#REF!</v>
      </c>
      <c r="S15" s="12" t="e">
        <f>#REF!</f>
        <v>#REF!</v>
      </c>
      <c r="T15" s="12" t="e">
        <f>#REF!</f>
        <v>#REF!</v>
      </c>
    </row>
    <row r="16" spans="1:20" ht="54.75" customHeight="1" hidden="1">
      <c r="A16" s="48"/>
      <c r="B16" s="48" t="s">
        <v>131</v>
      </c>
      <c r="C16" s="11" t="e">
        <f>SUM(C17:C44)</f>
        <v>#REF!</v>
      </c>
      <c r="D16" s="11" t="e">
        <f aca="true" t="shared" si="2" ref="D16:T16">SUM(D17:D44)</f>
        <v>#REF!</v>
      </c>
      <c r="E16" s="11" t="e">
        <f t="shared" si="2"/>
        <v>#REF!</v>
      </c>
      <c r="F16" s="11" t="e">
        <f t="shared" si="2"/>
        <v>#REF!</v>
      </c>
      <c r="G16" s="11" t="e">
        <f t="shared" si="2"/>
        <v>#REF!</v>
      </c>
      <c r="H16" s="11" t="e">
        <f t="shared" si="2"/>
        <v>#REF!</v>
      </c>
      <c r="I16" s="12" t="e">
        <f t="shared" si="2"/>
        <v>#REF!</v>
      </c>
      <c r="J16" s="12" t="e">
        <f>SUM(J17:J44)</f>
        <v>#REF!</v>
      </c>
      <c r="K16" s="12" t="e">
        <f t="shared" si="2"/>
        <v>#REF!</v>
      </c>
      <c r="L16" s="12" t="e">
        <f t="shared" si="2"/>
        <v>#REF!</v>
      </c>
      <c r="M16" s="12" t="e">
        <f t="shared" si="2"/>
        <v>#REF!</v>
      </c>
      <c r="N16" s="12" t="e">
        <f t="shared" si="2"/>
        <v>#REF!</v>
      </c>
      <c r="O16" s="12" t="e">
        <f t="shared" si="2"/>
        <v>#REF!</v>
      </c>
      <c r="P16" s="12" t="e">
        <f t="shared" si="2"/>
        <v>#REF!</v>
      </c>
      <c r="Q16" s="12" t="e">
        <f t="shared" si="2"/>
        <v>#REF!</v>
      </c>
      <c r="R16" s="12" t="e">
        <f t="shared" si="2"/>
        <v>#REF!</v>
      </c>
      <c r="S16" s="12" t="e">
        <f t="shared" si="2"/>
        <v>#REF!</v>
      </c>
      <c r="T16" s="12" t="e">
        <f t="shared" si="2"/>
        <v>#REF!</v>
      </c>
    </row>
    <row r="17" spans="1:20" ht="54.75" customHeight="1" hidden="1">
      <c r="A17" s="52" t="s">
        <v>103</v>
      </c>
      <c r="B17" s="48" t="s">
        <v>143</v>
      </c>
      <c r="C17" s="11">
        <f>C76</f>
        <v>0</v>
      </c>
      <c r="D17" s="11">
        <f aca="true" t="shared" si="3" ref="D17:T17">D76</f>
        <v>0</v>
      </c>
      <c r="E17" s="11">
        <f t="shared" si="3"/>
        <v>0</v>
      </c>
      <c r="F17" s="11" t="e">
        <f t="shared" si="3"/>
        <v>#REF!</v>
      </c>
      <c r="G17" s="11">
        <f t="shared" si="3"/>
        <v>0</v>
      </c>
      <c r="H17" s="11" t="e">
        <f t="shared" si="3"/>
        <v>#REF!</v>
      </c>
      <c r="I17" s="12">
        <f t="shared" si="3"/>
        <v>0</v>
      </c>
      <c r="J17" s="12">
        <f t="shared" si="3"/>
        <v>0</v>
      </c>
      <c r="K17" s="12">
        <f t="shared" si="3"/>
        <v>0</v>
      </c>
      <c r="L17" s="12" t="e">
        <f t="shared" si="3"/>
        <v>#REF!</v>
      </c>
      <c r="M17" s="12">
        <f t="shared" si="3"/>
        <v>0</v>
      </c>
      <c r="N17" s="12" t="e">
        <f t="shared" si="3"/>
        <v>#REF!</v>
      </c>
      <c r="O17" s="12">
        <f t="shared" si="3"/>
        <v>0</v>
      </c>
      <c r="P17" s="12">
        <f t="shared" si="3"/>
        <v>0</v>
      </c>
      <c r="Q17" s="12">
        <f t="shared" si="3"/>
        <v>0</v>
      </c>
      <c r="R17" s="12">
        <f t="shared" si="3"/>
        <v>244</v>
      </c>
      <c r="S17" s="12">
        <f t="shared" si="3"/>
        <v>0</v>
      </c>
      <c r="T17" s="12">
        <f t="shared" si="3"/>
        <v>244</v>
      </c>
    </row>
    <row r="18" spans="1:20" ht="54.75" customHeight="1" hidden="1">
      <c r="A18" s="52" t="s">
        <v>17</v>
      </c>
      <c r="B18" s="48" t="s">
        <v>137</v>
      </c>
      <c r="C18" s="11">
        <f aca="true" t="shared" si="4" ref="C18:T18">C89+C58</f>
        <v>0</v>
      </c>
      <c r="D18" s="11" t="e">
        <f t="shared" si="4"/>
        <v>#REF!</v>
      </c>
      <c r="E18" s="11">
        <f t="shared" si="4"/>
        <v>0</v>
      </c>
      <c r="F18" s="11">
        <f t="shared" si="4"/>
        <v>0</v>
      </c>
      <c r="G18" s="11" t="e">
        <f t="shared" si="4"/>
        <v>#REF!</v>
      </c>
      <c r="H18" s="11" t="e">
        <f t="shared" si="4"/>
        <v>#REF!</v>
      </c>
      <c r="I18" s="12">
        <f t="shared" si="4"/>
        <v>0</v>
      </c>
      <c r="J18" s="12" t="e">
        <f t="shared" si="4"/>
        <v>#REF!</v>
      </c>
      <c r="K18" s="12">
        <f t="shared" si="4"/>
        <v>0</v>
      </c>
      <c r="L18" s="12">
        <f t="shared" si="4"/>
        <v>0</v>
      </c>
      <c r="M18" s="12" t="e">
        <f t="shared" si="4"/>
        <v>#REF!</v>
      </c>
      <c r="N18" s="12" t="e">
        <f t="shared" si="4"/>
        <v>#REF!</v>
      </c>
      <c r="O18" s="12">
        <f t="shared" si="4"/>
        <v>0</v>
      </c>
      <c r="P18" s="12" t="e">
        <f t="shared" si="4"/>
        <v>#REF!</v>
      </c>
      <c r="Q18" s="12">
        <f t="shared" si="4"/>
        <v>0</v>
      </c>
      <c r="R18" s="12">
        <f t="shared" si="4"/>
        <v>0</v>
      </c>
      <c r="S18" s="12" t="e">
        <f t="shared" si="4"/>
        <v>#REF!</v>
      </c>
      <c r="T18" s="12" t="e">
        <f t="shared" si="4"/>
        <v>#REF!</v>
      </c>
    </row>
    <row r="19" spans="1:20" ht="54.75" customHeight="1" hidden="1">
      <c r="A19" s="52" t="s">
        <v>18</v>
      </c>
      <c r="B19" s="48" t="s">
        <v>139</v>
      </c>
      <c r="C19" s="11">
        <f aca="true" t="shared" si="5" ref="C19:T19">C66+C59+C98</f>
        <v>0</v>
      </c>
      <c r="D19" s="11">
        <f t="shared" si="5"/>
        <v>1867.7</v>
      </c>
      <c r="E19" s="11" t="e">
        <f t="shared" si="5"/>
        <v>#REF!</v>
      </c>
      <c r="F19" s="11">
        <f t="shared" si="5"/>
        <v>0</v>
      </c>
      <c r="G19" s="11" t="e">
        <f t="shared" si="5"/>
        <v>#REF!</v>
      </c>
      <c r="H19" s="11" t="e">
        <f t="shared" si="5"/>
        <v>#REF!</v>
      </c>
      <c r="I19" s="12">
        <f t="shared" si="5"/>
        <v>0</v>
      </c>
      <c r="J19" s="12">
        <f t="shared" si="5"/>
        <v>48</v>
      </c>
      <c r="K19" s="12" t="e">
        <f t="shared" si="5"/>
        <v>#REF!</v>
      </c>
      <c r="L19" s="12">
        <f t="shared" si="5"/>
        <v>0</v>
      </c>
      <c r="M19" s="12" t="e">
        <f t="shared" si="5"/>
        <v>#REF!</v>
      </c>
      <c r="N19" s="12" t="e">
        <f t="shared" si="5"/>
        <v>#REF!</v>
      </c>
      <c r="O19" s="12">
        <f t="shared" si="5"/>
        <v>0</v>
      </c>
      <c r="P19" s="12" t="e">
        <f t="shared" si="5"/>
        <v>#REF!</v>
      </c>
      <c r="Q19" s="12" t="e">
        <f t="shared" si="5"/>
        <v>#REF!</v>
      </c>
      <c r="R19" s="12">
        <f t="shared" si="5"/>
        <v>0</v>
      </c>
      <c r="S19" s="12" t="e">
        <f t="shared" si="5"/>
        <v>#REF!</v>
      </c>
      <c r="T19" s="12" t="e">
        <f t="shared" si="5"/>
        <v>#REF!</v>
      </c>
    </row>
    <row r="20" spans="1:20" ht="54.75" customHeight="1" hidden="1">
      <c r="A20" s="52" t="s">
        <v>19</v>
      </c>
      <c r="B20" s="48" t="s">
        <v>135</v>
      </c>
      <c r="C20" s="11">
        <f aca="true" t="shared" si="6" ref="C20:T20">C67+C60</f>
        <v>0</v>
      </c>
      <c r="D20" s="11">
        <f t="shared" si="6"/>
        <v>2151.9</v>
      </c>
      <c r="E20" s="11">
        <f t="shared" si="6"/>
        <v>13854.42</v>
      </c>
      <c r="F20" s="11">
        <f t="shared" si="6"/>
        <v>0</v>
      </c>
      <c r="G20" s="11">
        <f t="shared" si="6"/>
        <v>0</v>
      </c>
      <c r="H20" s="11">
        <f t="shared" si="6"/>
        <v>16006.32</v>
      </c>
      <c r="I20" s="12">
        <f t="shared" si="6"/>
        <v>0</v>
      </c>
      <c r="J20" s="12">
        <f t="shared" si="6"/>
        <v>58</v>
      </c>
      <c r="K20" s="12">
        <f t="shared" si="6"/>
        <v>303</v>
      </c>
      <c r="L20" s="12">
        <f t="shared" si="6"/>
        <v>0</v>
      </c>
      <c r="M20" s="12">
        <f t="shared" si="6"/>
        <v>0</v>
      </c>
      <c r="N20" s="12">
        <f t="shared" si="6"/>
        <v>361</v>
      </c>
      <c r="O20" s="12">
        <f t="shared" si="6"/>
        <v>0</v>
      </c>
      <c r="P20" s="12">
        <f t="shared" si="6"/>
        <v>131</v>
      </c>
      <c r="Q20" s="12">
        <f t="shared" si="6"/>
        <v>830</v>
      </c>
      <c r="R20" s="12">
        <f t="shared" si="6"/>
        <v>0</v>
      </c>
      <c r="S20" s="12">
        <f t="shared" si="6"/>
        <v>0</v>
      </c>
      <c r="T20" s="12">
        <f t="shared" si="6"/>
        <v>961</v>
      </c>
    </row>
    <row r="21" spans="1:20" ht="54.75" customHeight="1" hidden="1">
      <c r="A21" s="52" t="s">
        <v>20</v>
      </c>
      <c r="B21" s="48" t="s">
        <v>140</v>
      </c>
      <c r="C21" s="11">
        <f aca="true" t="shared" si="7" ref="C21:T21">C73+C61+C77</f>
        <v>0</v>
      </c>
      <c r="D21" s="11" t="e">
        <f t="shared" si="7"/>
        <v>#REF!</v>
      </c>
      <c r="E21" s="11">
        <f t="shared" si="7"/>
        <v>0</v>
      </c>
      <c r="F21" s="11" t="e">
        <f t="shared" si="7"/>
        <v>#REF!</v>
      </c>
      <c r="G21" s="11">
        <f t="shared" si="7"/>
        <v>0</v>
      </c>
      <c r="H21" s="11" t="e">
        <f t="shared" si="7"/>
        <v>#REF!</v>
      </c>
      <c r="I21" s="12">
        <f t="shared" si="7"/>
        <v>0</v>
      </c>
      <c r="J21" s="12" t="e">
        <f t="shared" si="7"/>
        <v>#REF!</v>
      </c>
      <c r="K21" s="12">
        <f t="shared" si="7"/>
        <v>0</v>
      </c>
      <c r="L21" s="12" t="e">
        <f t="shared" si="7"/>
        <v>#REF!</v>
      </c>
      <c r="M21" s="12">
        <f t="shared" si="7"/>
        <v>0</v>
      </c>
      <c r="N21" s="12" t="e">
        <f t="shared" si="7"/>
        <v>#REF!</v>
      </c>
      <c r="O21" s="12">
        <f t="shared" si="7"/>
        <v>0</v>
      </c>
      <c r="P21" s="12" t="e">
        <f t="shared" si="7"/>
        <v>#REF!</v>
      </c>
      <c r="Q21" s="12">
        <f t="shared" si="7"/>
        <v>0</v>
      </c>
      <c r="R21" s="12">
        <f t="shared" si="7"/>
        <v>229</v>
      </c>
      <c r="S21" s="12">
        <f t="shared" si="7"/>
        <v>0</v>
      </c>
      <c r="T21" s="12" t="e">
        <f t="shared" si="7"/>
        <v>#REF!</v>
      </c>
    </row>
    <row r="22" spans="1:20" ht="54.75" customHeight="1" hidden="1">
      <c r="A22" s="52" t="s">
        <v>21</v>
      </c>
      <c r="B22" s="48" t="s">
        <v>132</v>
      </c>
      <c r="C22" s="11">
        <f aca="true" t="shared" si="8" ref="C22:T22">C50+C68+C78+C90</f>
        <v>0</v>
      </c>
      <c r="D22" s="11" t="e">
        <f t="shared" si="8"/>
        <v>#REF!</v>
      </c>
      <c r="E22" s="11" t="e">
        <f t="shared" si="8"/>
        <v>#REF!</v>
      </c>
      <c r="F22" s="11">
        <f t="shared" si="8"/>
        <v>4852.500000000001</v>
      </c>
      <c r="G22" s="11" t="e">
        <f t="shared" si="8"/>
        <v>#REF!</v>
      </c>
      <c r="H22" s="11" t="e">
        <f t="shared" si="8"/>
        <v>#REF!</v>
      </c>
      <c r="I22" s="12">
        <f t="shared" si="8"/>
        <v>0</v>
      </c>
      <c r="J22" s="12" t="e">
        <f t="shared" si="8"/>
        <v>#REF!</v>
      </c>
      <c r="K22" s="12" t="e">
        <f t="shared" si="8"/>
        <v>#REF!</v>
      </c>
      <c r="L22" s="12">
        <f t="shared" si="8"/>
        <v>135</v>
      </c>
      <c r="M22" s="12" t="e">
        <f t="shared" si="8"/>
        <v>#REF!</v>
      </c>
      <c r="N22" s="12" t="e">
        <f t="shared" si="8"/>
        <v>#REF!</v>
      </c>
      <c r="O22" s="12">
        <f t="shared" si="8"/>
        <v>0</v>
      </c>
      <c r="P22" s="12" t="e">
        <f t="shared" si="8"/>
        <v>#REF!</v>
      </c>
      <c r="Q22" s="12" t="e">
        <f t="shared" si="8"/>
        <v>#REF!</v>
      </c>
      <c r="R22" s="12">
        <f t="shared" si="8"/>
        <v>337</v>
      </c>
      <c r="S22" s="12" t="e">
        <f t="shared" si="8"/>
        <v>#REF!</v>
      </c>
      <c r="T22" s="12" t="e">
        <f t="shared" si="8"/>
        <v>#REF!</v>
      </c>
    </row>
    <row r="23" spans="1:20" ht="54.75" customHeight="1" hidden="1">
      <c r="A23" s="52" t="s">
        <v>22</v>
      </c>
      <c r="B23" s="48" t="s">
        <v>136</v>
      </c>
      <c r="C23" s="11">
        <f>C79</f>
        <v>0</v>
      </c>
      <c r="D23" s="11">
        <f aca="true" t="shared" si="9" ref="D23:T23">D79</f>
        <v>0</v>
      </c>
      <c r="E23" s="11">
        <f t="shared" si="9"/>
        <v>0</v>
      </c>
      <c r="F23" s="11" t="e">
        <f t="shared" si="9"/>
        <v>#REF!</v>
      </c>
      <c r="G23" s="11">
        <f t="shared" si="9"/>
        <v>0</v>
      </c>
      <c r="H23" s="11" t="e">
        <f t="shared" si="9"/>
        <v>#REF!</v>
      </c>
      <c r="I23" s="12">
        <f t="shared" si="9"/>
        <v>0</v>
      </c>
      <c r="J23" s="12">
        <f t="shared" si="9"/>
        <v>0</v>
      </c>
      <c r="K23" s="12">
        <f t="shared" si="9"/>
        <v>0</v>
      </c>
      <c r="L23" s="12" t="e">
        <f t="shared" si="9"/>
        <v>#REF!</v>
      </c>
      <c r="M23" s="12">
        <f t="shared" si="9"/>
        <v>0</v>
      </c>
      <c r="N23" s="12" t="e">
        <f t="shared" si="9"/>
        <v>#REF!</v>
      </c>
      <c r="O23" s="12">
        <f t="shared" si="9"/>
        <v>0</v>
      </c>
      <c r="P23" s="12">
        <f t="shared" si="9"/>
        <v>0</v>
      </c>
      <c r="Q23" s="12">
        <f t="shared" si="9"/>
        <v>0</v>
      </c>
      <c r="R23" s="12">
        <v>240</v>
      </c>
      <c r="S23" s="12">
        <f t="shared" si="9"/>
        <v>0</v>
      </c>
      <c r="T23" s="12" t="e">
        <f t="shared" si="9"/>
        <v>#REF!</v>
      </c>
    </row>
    <row r="24" spans="1:20" ht="54.75" customHeight="1" hidden="1">
      <c r="A24" s="52" t="s">
        <v>23</v>
      </c>
      <c r="B24" s="48" t="s">
        <v>138</v>
      </c>
      <c r="C24" s="11">
        <f aca="true" t="shared" si="10" ref="C24:T24">C99</f>
        <v>0</v>
      </c>
      <c r="D24" s="11">
        <f t="shared" si="10"/>
        <v>0</v>
      </c>
      <c r="E24" s="11">
        <f t="shared" si="10"/>
        <v>0</v>
      </c>
      <c r="F24" s="11">
        <f t="shared" si="10"/>
        <v>0</v>
      </c>
      <c r="G24" s="11" t="e">
        <f t="shared" si="10"/>
        <v>#REF!</v>
      </c>
      <c r="H24" s="11" t="e">
        <f t="shared" si="10"/>
        <v>#REF!</v>
      </c>
      <c r="I24" s="12">
        <f t="shared" si="10"/>
        <v>0</v>
      </c>
      <c r="J24" s="12">
        <f t="shared" si="10"/>
        <v>0</v>
      </c>
      <c r="K24" s="12">
        <f t="shared" si="10"/>
        <v>0</v>
      </c>
      <c r="L24" s="12">
        <f t="shared" si="10"/>
        <v>0</v>
      </c>
      <c r="M24" s="12" t="e">
        <f t="shared" si="10"/>
        <v>#REF!</v>
      </c>
      <c r="N24" s="12" t="e">
        <f t="shared" si="10"/>
        <v>#REF!</v>
      </c>
      <c r="O24" s="12">
        <f t="shared" si="10"/>
        <v>0</v>
      </c>
      <c r="P24" s="12">
        <f t="shared" si="10"/>
        <v>0</v>
      </c>
      <c r="Q24" s="12">
        <f t="shared" si="10"/>
        <v>0</v>
      </c>
      <c r="R24" s="12">
        <f t="shared" si="10"/>
        <v>0</v>
      </c>
      <c r="S24" s="12" t="e">
        <f t="shared" si="10"/>
        <v>#REF!</v>
      </c>
      <c r="T24" s="12" t="e">
        <f t="shared" si="10"/>
        <v>#REF!</v>
      </c>
    </row>
    <row r="25" spans="1:20" ht="54.75" customHeight="1" hidden="1">
      <c r="A25" s="52" t="s">
        <v>24</v>
      </c>
      <c r="B25" s="48" t="s">
        <v>133</v>
      </c>
      <c r="C25" s="11">
        <f aca="true" t="shared" si="11" ref="C25:T25">C51+C69</f>
        <v>0</v>
      </c>
      <c r="D25" s="11">
        <f t="shared" si="11"/>
        <v>3567.2800000000007</v>
      </c>
      <c r="E25" s="11">
        <f t="shared" si="11"/>
        <v>1774.6</v>
      </c>
      <c r="F25" s="11">
        <f t="shared" si="11"/>
        <v>0</v>
      </c>
      <c r="G25" s="11">
        <f t="shared" si="11"/>
        <v>0</v>
      </c>
      <c r="H25" s="11">
        <f t="shared" si="11"/>
        <v>5341.880000000001</v>
      </c>
      <c r="I25" s="12">
        <f t="shared" si="11"/>
        <v>0</v>
      </c>
      <c r="J25" s="12">
        <f t="shared" si="11"/>
        <v>84</v>
      </c>
      <c r="K25" s="12">
        <f t="shared" si="11"/>
        <v>40</v>
      </c>
      <c r="L25" s="12">
        <f t="shared" si="11"/>
        <v>0</v>
      </c>
      <c r="M25" s="12">
        <f t="shared" si="11"/>
        <v>0</v>
      </c>
      <c r="N25" s="12">
        <f t="shared" si="11"/>
        <v>124</v>
      </c>
      <c r="O25" s="12">
        <f t="shared" si="11"/>
        <v>0</v>
      </c>
      <c r="P25" s="12">
        <f t="shared" si="11"/>
        <v>182</v>
      </c>
      <c r="Q25" s="12">
        <f t="shared" si="11"/>
        <v>105</v>
      </c>
      <c r="R25" s="12">
        <f t="shared" si="11"/>
        <v>0</v>
      </c>
      <c r="S25" s="12">
        <f t="shared" si="11"/>
        <v>0</v>
      </c>
      <c r="T25" s="12">
        <f t="shared" si="11"/>
        <v>287</v>
      </c>
    </row>
    <row r="26" spans="1:20" ht="54.75" customHeight="1" hidden="1">
      <c r="A26" s="52" t="s">
        <v>25</v>
      </c>
      <c r="B26" s="48" t="s">
        <v>151</v>
      </c>
      <c r="C26" s="11">
        <f>C91</f>
        <v>0</v>
      </c>
      <c r="D26" s="11">
        <f aca="true" t="shared" si="12" ref="D26:T26">D91</f>
        <v>0</v>
      </c>
      <c r="E26" s="11">
        <f t="shared" si="12"/>
        <v>0</v>
      </c>
      <c r="F26" s="11">
        <f t="shared" si="12"/>
        <v>0</v>
      </c>
      <c r="G26" s="11" t="e">
        <f t="shared" si="12"/>
        <v>#REF!</v>
      </c>
      <c r="H26" s="11" t="e">
        <f t="shared" si="12"/>
        <v>#REF!</v>
      </c>
      <c r="I26" s="12">
        <f t="shared" si="12"/>
        <v>0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 t="e">
        <f t="shared" si="12"/>
        <v>#REF!</v>
      </c>
      <c r="N26" s="12" t="e">
        <f t="shared" si="12"/>
        <v>#REF!</v>
      </c>
      <c r="O26" s="12">
        <f t="shared" si="12"/>
        <v>0</v>
      </c>
      <c r="P26" s="12">
        <f t="shared" si="12"/>
        <v>0</v>
      </c>
      <c r="Q26" s="12">
        <f t="shared" si="12"/>
        <v>0</v>
      </c>
      <c r="R26" s="12">
        <f t="shared" si="12"/>
        <v>0</v>
      </c>
      <c r="S26" s="12" t="e">
        <f t="shared" si="12"/>
        <v>#REF!</v>
      </c>
      <c r="T26" s="12" t="e">
        <f t="shared" si="12"/>
        <v>#REF!</v>
      </c>
    </row>
    <row r="27" spans="1:20" ht="54.75" customHeight="1" hidden="1">
      <c r="A27" s="52" t="s">
        <v>26</v>
      </c>
      <c r="B27" s="48" t="s">
        <v>154</v>
      </c>
      <c r="C27" s="11">
        <f>C80</f>
        <v>0</v>
      </c>
      <c r="D27" s="11">
        <f aca="true" t="shared" si="13" ref="D27:T27">D80</f>
        <v>0</v>
      </c>
      <c r="E27" s="11">
        <f t="shared" si="13"/>
        <v>0</v>
      </c>
      <c r="F27" s="11" t="e">
        <f t="shared" si="13"/>
        <v>#REF!</v>
      </c>
      <c r="G27" s="11">
        <f t="shared" si="13"/>
        <v>0</v>
      </c>
      <c r="H27" s="11" t="e">
        <f t="shared" si="13"/>
        <v>#REF!</v>
      </c>
      <c r="I27" s="12">
        <f t="shared" si="13"/>
        <v>0</v>
      </c>
      <c r="J27" s="12">
        <f t="shared" si="13"/>
        <v>0</v>
      </c>
      <c r="K27" s="12">
        <f t="shared" si="13"/>
        <v>0</v>
      </c>
      <c r="L27" s="12" t="e">
        <f t="shared" si="13"/>
        <v>#REF!</v>
      </c>
      <c r="M27" s="12">
        <f t="shared" si="13"/>
        <v>0</v>
      </c>
      <c r="N27" s="12" t="e">
        <f t="shared" si="13"/>
        <v>#REF!</v>
      </c>
      <c r="O27" s="12">
        <f t="shared" si="13"/>
        <v>0</v>
      </c>
      <c r="P27" s="12">
        <f t="shared" si="13"/>
        <v>0</v>
      </c>
      <c r="Q27" s="12">
        <f t="shared" si="13"/>
        <v>0</v>
      </c>
      <c r="R27" s="12">
        <f t="shared" si="13"/>
        <v>132</v>
      </c>
      <c r="S27" s="12">
        <f t="shared" si="13"/>
        <v>0</v>
      </c>
      <c r="T27" s="12">
        <f t="shared" si="13"/>
        <v>132</v>
      </c>
    </row>
    <row r="28" spans="1:20" ht="54.75" customHeight="1" hidden="1">
      <c r="A28" s="52" t="s">
        <v>27</v>
      </c>
      <c r="B28" s="48" t="s">
        <v>134</v>
      </c>
      <c r="C28" s="11">
        <f aca="true" t="shared" si="14" ref="C28:I28">C52+C74</f>
        <v>0</v>
      </c>
      <c r="D28" s="11" t="e">
        <f t="shared" si="14"/>
        <v>#REF!</v>
      </c>
      <c r="E28" s="11">
        <f t="shared" si="14"/>
        <v>0</v>
      </c>
      <c r="F28" s="11">
        <f t="shared" si="14"/>
        <v>0</v>
      </c>
      <c r="G28" s="11">
        <f t="shared" si="14"/>
        <v>0</v>
      </c>
      <c r="H28" s="11" t="e">
        <f t="shared" si="14"/>
        <v>#REF!</v>
      </c>
      <c r="I28" s="12">
        <f t="shared" si="14"/>
        <v>0</v>
      </c>
      <c r="J28" s="12" t="e">
        <f>J52</f>
        <v>#REF!</v>
      </c>
      <c r="K28" s="12" t="e">
        <f>K52+J74</f>
        <v>#REF!</v>
      </c>
      <c r="L28" s="12">
        <f>L52+L74</f>
        <v>0</v>
      </c>
      <c r="M28" s="12">
        <f>M52+M74</f>
        <v>0</v>
      </c>
      <c r="N28" s="12" t="e">
        <f>N52+N74</f>
        <v>#REF!</v>
      </c>
      <c r="O28" s="12">
        <f>O52+O74</f>
        <v>0</v>
      </c>
      <c r="P28" s="12">
        <f>223</f>
        <v>223</v>
      </c>
      <c r="Q28" s="12" t="e">
        <f>Q52+P74</f>
        <v>#REF!</v>
      </c>
      <c r="R28" s="12">
        <f>R52+R74</f>
        <v>0</v>
      </c>
      <c r="S28" s="12">
        <f>S52+S74</f>
        <v>0</v>
      </c>
      <c r="T28" s="12" t="e">
        <f>T52+T74</f>
        <v>#REF!</v>
      </c>
    </row>
    <row r="29" spans="1:20" ht="54.75" customHeight="1" hidden="1">
      <c r="A29" s="52" t="s">
        <v>28</v>
      </c>
      <c r="B29" s="48" t="s">
        <v>155</v>
      </c>
      <c r="C29" s="11">
        <f>C81</f>
        <v>0</v>
      </c>
      <c r="D29" s="11">
        <f aca="true" t="shared" si="15" ref="D29:T29">D81</f>
        <v>0</v>
      </c>
      <c r="E29" s="11">
        <f t="shared" si="15"/>
        <v>0</v>
      </c>
      <c r="F29" s="11" t="e">
        <f t="shared" si="15"/>
        <v>#REF!</v>
      </c>
      <c r="G29" s="11">
        <f t="shared" si="15"/>
        <v>0</v>
      </c>
      <c r="H29" s="11" t="e">
        <f t="shared" si="15"/>
        <v>#REF!</v>
      </c>
      <c r="I29" s="12">
        <f t="shared" si="15"/>
        <v>0</v>
      </c>
      <c r="J29" s="12">
        <f t="shared" si="15"/>
        <v>0</v>
      </c>
      <c r="K29" s="12">
        <f t="shared" si="15"/>
        <v>0</v>
      </c>
      <c r="L29" s="12" t="e">
        <f t="shared" si="15"/>
        <v>#REF!</v>
      </c>
      <c r="M29" s="12">
        <f t="shared" si="15"/>
        <v>0</v>
      </c>
      <c r="N29" s="12" t="e">
        <f t="shared" si="15"/>
        <v>#REF!</v>
      </c>
      <c r="O29" s="12">
        <f t="shared" si="15"/>
        <v>0</v>
      </c>
      <c r="P29" s="12">
        <f t="shared" si="15"/>
        <v>0</v>
      </c>
      <c r="Q29" s="12">
        <f t="shared" si="15"/>
        <v>0</v>
      </c>
      <c r="R29" s="12" t="e">
        <f t="shared" si="15"/>
        <v>#REF!</v>
      </c>
      <c r="S29" s="12">
        <f t="shared" si="15"/>
        <v>0</v>
      </c>
      <c r="T29" s="12" t="e">
        <f t="shared" si="15"/>
        <v>#REF!</v>
      </c>
    </row>
    <row r="30" spans="1:20" ht="54.75" customHeight="1" hidden="1">
      <c r="A30" s="52" t="s">
        <v>29</v>
      </c>
      <c r="B30" s="48" t="s">
        <v>145</v>
      </c>
      <c r="C30" s="11">
        <f aca="true" t="shared" si="16" ref="C30:T30">C100</f>
        <v>0</v>
      </c>
      <c r="D30" s="11">
        <f t="shared" si="16"/>
        <v>0</v>
      </c>
      <c r="E30" s="11">
        <f t="shared" si="16"/>
        <v>0</v>
      </c>
      <c r="F30" s="11">
        <f t="shared" si="16"/>
        <v>0</v>
      </c>
      <c r="G30" s="11" t="e">
        <f t="shared" si="16"/>
        <v>#REF!</v>
      </c>
      <c r="H30" s="11" t="e">
        <f t="shared" si="16"/>
        <v>#REF!</v>
      </c>
      <c r="I30" s="12">
        <f t="shared" si="16"/>
        <v>0</v>
      </c>
      <c r="J30" s="12">
        <f t="shared" si="16"/>
        <v>0</v>
      </c>
      <c r="K30" s="12">
        <f t="shared" si="16"/>
        <v>0</v>
      </c>
      <c r="L30" s="12">
        <f t="shared" si="16"/>
        <v>0</v>
      </c>
      <c r="M30" s="12" t="e">
        <f t="shared" si="16"/>
        <v>#REF!</v>
      </c>
      <c r="N30" s="12" t="e">
        <f t="shared" si="16"/>
        <v>#REF!</v>
      </c>
      <c r="O30" s="12">
        <f t="shared" si="16"/>
        <v>0</v>
      </c>
      <c r="P30" s="12">
        <f t="shared" si="16"/>
        <v>0</v>
      </c>
      <c r="Q30" s="12">
        <f t="shared" si="16"/>
        <v>0</v>
      </c>
      <c r="R30" s="12">
        <f t="shared" si="16"/>
        <v>0</v>
      </c>
      <c r="S30" s="12" t="e">
        <f t="shared" si="16"/>
        <v>#REF!</v>
      </c>
      <c r="T30" s="12" t="e">
        <f t="shared" si="16"/>
        <v>#REF!</v>
      </c>
    </row>
    <row r="31" spans="1:20" ht="54.75" customHeight="1" hidden="1">
      <c r="A31" s="52" t="s">
        <v>30</v>
      </c>
      <c r="B31" s="48" t="s">
        <v>129</v>
      </c>
      <c r="C31" s="11">
        <f>C92</f>
        <v>0</v>
      </c>
      <c r="D31" s="11">
        <f>D92</f>
        <v>0</v>
      </c>
      <c r="E31" s="11">
        <f>E92</f>
        <v>0</v>
      </c>
      <c r="F31" s="11">
        <f aca="true" t="shared" si="17" ref="F31:T31">F92</f>
        <v>0</v>
      </c>
      <c r="G31" s="11" t="e">
        <f t="shared" si="17"/>
        <v>#REF!</v>
      </c>
      <c r="H31" s="11" t="e">
        <f t="shared" si="17"/>
        <v>#REF!</v>
      </c>
      <c r="I31" s="12">
        <f t="shared" si="17"/>
        <v>0</v>
      </c>
      <c r="J31" s="12">
        <f t="shared" si="17"/>
        <v>0</v>
      </c>
      <c r="K31" s="12">
        <f t="shared" si="17"/>
        <v>0</v>
      </c>
      <c r="L31" s="12">
        <f t="shared" si="17"/>
        <v>0</v>
      </c>
      <c r="M31" s="12" t="e">
        <f t="shared" si="17"/>
        <v>#REF!</v>
      </c>
      <c r="N31" s="12" t="e">
        <f t="shared" si="17"/>
        <v>#REF!</v>
      </c>
      <c r="O31" s="12">
        <f t="shared" si="17"/>
        <v>0</v>
      </c>
      <c r="P31" s="12">
        <f t="shared" si="17"/>
        <v>0</v>
      </c>
      <c r="Q31" s="12">
        <f t="shared" si="17"/>
        <v>0</v>
      </c>
      <c r="R31" s="12">
        <f t="shared" si="17"/>
        <v>0</v>
      </c>
      <c r="S31" s="12" t="e">
        <f t="shared" si="17"/>
        <v>#REF!</v>
      </c>
      <c r="T31" s="12" t="e">
        <f t="shared" si="17"/>
        <v>#REF!</v>
      </c>
    </row>
    <row r="32" spans="1:20" ht="54.75" customHeight="1" hidden="1">
      <c r="A32" s="52" t="s">
        <v>31</v>
      </c>
      <c r="B32" s="48" t="s">
        <v>156</v>
      </c>
      <c r="C32" s="11">
        <f>C82</f>
        <v>0</v>
      </c>
      <c r="D32" s="11">
        <f aca="true" t="shared" si="18" ref="D32:T32">D82</f>
        <v>0</v>
      </c>
      <c r="E32" s="11">
        <f t="shared" si="18"/>
        <v>0</v>
      </c>
      <c r="F32" s="11" t="e">
        <f t="shared" si="18"/>
        <v>#REF!</v>
      </c>
      <c r="G32" s="11">
        <f t="shared" si="18"/>
        <v>0</v>
      </c>
      <c r="H32" s="11" t="e">
        <f t="shared" si="18"/>
        <v>#REF!</v>
      </c>
      <c r="I32" s="12">
        <f t="shared" si="18"/>
        <v>0</v>
      </c>
      <c r="J32" s="12">
        <f t="shared" si="18"/>
        <v>0</v>
      </c>
      <c r="K32" s="12">
        <f t="shared" si="18"/>
        <v>0</v>
      </c>
      <c r="L32" s="12" t="e">
        <f t="shared" si="18"/>
        <v>#REF!</v>
      </c>
      <c r="M32" s="12">
        <f t="shared" si="18"/>
        <v>0</v>
      </c>
      <c r="N32" s="12" t="e">
        <f t="shared" si="18"/>
        <v>#REF!</v>
      </c>
      <c r="O32" s="12">
        <f t="shared" si="18"/>
        <v>0</v>
      </c>
      <c r="P32" s="12">
        <f t="shared" si="18"/>
        <v>0</v>
      </c>
      <c r="Q32" s="12">
        <f t="shared" si="18"/>
        <v>0</v>
      </c>
      <c r="R32" s="12" t="e">
        <f t="shared" si="18"/>
        <v>#REF!</v>
      </c>
      <c r="S32" s="12">
        <f t="shared" si="18"/>
        <v>0</v>
      </c>
      <c r="T32" s="12" t="e">
        <f t="shared" si="18"/>
        <v>#REF!</v>
      </c>
    </row>
    <row r="33" spans="1:20" ht="54.75" customHeight="1" hidden="1">
      <c r="A33" s="52" t="s">
        <v>32</v>
      </c>
      <c r="B33" s="48" t="s">
        <v>122</v>
      </c>
      <c r="C33" s="11">
        <f aca="true" t="shared" si="19" ref="C33:T33">C53+C83</f>
        <v>0</v>
      </c>
      <c r="D33" s="11" t="e">
        <f t="shared" si="19"/>
        <v>#REF!</v>
      </c>
      <c r="E33" s="11">
        <f t="shared" si="19"/>
        <v>0</v>
      </c>
      <c r="F33" s="11" t="e">
        <f t="shared" si="19"/>
        <v>#REF!</v>
      </c>
      <c r="G33" s="11">
        <f t="shared" si="19"/>
        <v>0</v>
      </c>
      <c r="H33" s="11" t="e">
        <f t="shared" si="19"/>
        <v>#REF!</v>
      </c>
      <c r="I33" s="12">
        <f t="shared" si="19"/>
        <v>0</v>
      </c>
      <c r="J33" s="12" t="e">
        <f t="shared" si="19"/>
        <v>#REF!</v>
      </c>
      <c r="K33" s="12">
        <f t="shared" si="19"/>
        <v>0</v>
      </c>
      <c r="L33" s="12" t="e">
        <f t="shared" si="19"/>
        <v>#REF!</v>
      </c>
      <c r="M33" s="12">
        <f t="shared" si="19"/>
        <v>0</v>
      </c>
      <c r="N33" s="12" t="e">
        <f t="shared" si="19"/>
        <v>#REF!</v>
      </c>
      <c r="O33" s="12">
        <f t="shared" si="19"/>
        <v>0</v>
      </c>
      <c r="P33" s="12" t="e">
        <f t="shared" si="19"/>
        <v>#REF!</v>
      </c>
      <c r="Q33" s="12">
        <f t="shared" si="19"/>
        <v>0</v>
      </c>
      <c r="R33" s="12" t="e">
        <f t="shared" si="19"/>
        <v>#REF!</v>
      </c>
      <c r="S33" s="12">
        <f t="shared" si="19"/>
        <v>0</v>
      </c>
      <c r="T33" s="12" t="e">
        <f t="shared" si="19"/>
        <v>#REF!</v>
      </c>
    </row>
    <row r="34" spans="1:20" ht="54.75" customHeight="1" hidden="1">
      <c r="A34" s="52" t="s">
        <v>33</v>
      </c>
      <c r="B34" s="48" t="s">
        <v>13</v>
      </c>
      <c r="C34" s="11">
        <f>C84</f>
        <v>0</v>
      </c>
      <c r="D34" s="11">
        <f aca="true" t="shared" si="20" ref="D34:T34">D84</f>
        <v>0</v>
      </c>
      <c r="E34" s="11">
        <f t="shared" si="20"/>
        <v>0</v>
      </c>
      <c r="F34" s="11" t="e">
        <f t="shared" si="20"/>
        <v>#REF!</v>
      </c>
      <c r="G34" s="11">
        <f t="shared" si="20"/>
        <v>0</v>
      </c>
      <c r="H34" s="11" t="e">
        <f t="shared" si="20"/>
        <v>#REF!</v>
      </c>
      <c r="I34" s="12">
        <f t="shared" si="20"/>
        <v>0</v>
      </c>
      <c r="J34" s="12">
        <f t="shared" si="20"/>
        <v>0</v>
      </c>
      <c r="K34" s="12">
        <f t="shared" si="20"/>
        <v>0</v>
      </c>
      <c r="L34" s="12" t="e">
        <f t="shared" si="20"/>
        <v>#REF!</v>
      </c>
      <c r="M34" s="12">
        <f t="shared" si="20"/>
        <v>0</v>
      </c>
      <c r="N34" s="12" t="e">
        <f t="shared" si="20"/>
        <v>#REF!</v>
      </c>
      <c r="O34" s="12">
        <f t="shared" si="20"/>
        <v>0</v>
      </c>
      <c r="P34" s="12">
        <f t="shared" si="20"/>
        <v>0</v>
      </c>
      <c r="Q34" s="12">
        <f t="shared" si="20"/>
        <v>0</v>
      </c>
      <c r="R34" s="12">
        <f t="shared" si="20"/>
        <v>86</v>
      </c>
      <c r="S34" s="12">
        <f t="shared" si="20"/>
        <v>0</v>
      </c>
      <c r="T34" s="12">
        <f t="shared" si="20"/>
        <v>86</v>
      </c>
    </row>
    <row r="35" spans="1:20" ht="54.75" customHeight="1" hidden="1">
      <c r="A35" s="52" t="s">
        <v>34</v>
      </c>
      <c r="B35" s="48" t="s">
        <v>126</v>
      </c>
      <c r="C35" s="11">
        <f aca="true" t="shared" si="21" ref="C35:T35">C101</f>
        <v>0</v>
      </c>
      <c r="D35" s="11">
        <f t="shared" si="21"/>
        <v>0</v>
      </c>
      <c r="E35" s="11">
        <f t="shared" si="21"/>
        <v>0</v>
      </c>
      <c r="F35" s="11">
        <f t="shared" si="21"/>
        <v>0</v>
      </c>
      <c r="G35" s="11" t="e">
        <f t="shared" si="21"/>
        <v>#REF!</v>
      </c>
      <c r="H35" s="11" t="e">
        <f t="shared" si="21"/>
        <v>#REF!</v>
      </c>
      <c r="I35" s="12">
        <f t="shared" si="21"/>
        <v>0</v>
      </c>
      <c r="J35" s="12">
        <f t="shared" si="21"/>
        <v>0</v>
      </c>
      <c r="K35" s="12">
        <f t="shared" si="21"/>
        <v>0</v>
      </c>
      <c r="L35" s="12">
        <f t="shared" si="21"/>
        <v>0</v>
      </c>
      <c r="M35" s="12" t="e">
        <f t="shared" si="21"/>
        <v>#REF!</v>
      </c>
      <c r="N35" s="12" t="e">
        <f t="shared" si="21"/>
        <v>#REF!</v>
      </c>
      <c r="O35" s="12">
        <f t="shared" si="21"/>
        <v>0</v>
      </c>
      <c r="P35" s="12">
        <f t="shared" si="21"/>
        <v>0</v>
      </c>
      <c r="Q35" s="12">
        <f t="shared" si="21"/>
        <v>0</v>
      </c>
      <c r="R35" s="12">
        <f t="shared" si="21"/>
        <v>0</v>
      </c>
      <c r="S35" s="12" t="e">
        <f t="shared" si="21"/>
        <v>#REF!</v>
      </c>
      <c r="T35" s="12" t="e">
        <f t="shared" si="21"/>
        <v>#REF!</v>
      </c>
    </row>
    <row r="36" spans="1:20" ht="54.75" customHeight="1" hidden="1">
      <c r="A36" s="52" t="s">
        <v>35</v>
      </c>
      <c r="B36" s="48" t="s">
        <v>123</v>
      </c>
      <c r="C36" s="11">
        <f aca="true" t="shared" si="22" ref="C36:P36">C70+C85+C62</f>
        <v>0</v>
      </c>
      <c r="D36" s="11" t="e">
        <f t="shared" si="22"/>
        <v>#REF!</v>
      </c>
      <c r="E36" s="11" t="e">
        <f>E70+#REF!+E62</f>
        <v>#REF!</v>
      </c>
      <c r="F36" s="11" t="e">
        <f>F70+E85+F62</f>
        <v>#REF!</v>
      </c>
      <c r="G36" s="11">
        <f t="shared" si="22"/>
        <v>0</v>
      </c>
      <c r="H36" s="11" t="e">
        <f t="shared" si="22"/>
        <v>#REF!</v>
      </c>
      <c r="I36" s="12">
        <f t="shared" si="22"/>
        <v>0</v>
      </c>
      <c r="J36" s="12" t="e">
        <f t="shared" si="22"/>
        <v>#REF!</v>
      </c>
      <c r="K36" s="12" t="e">
        <f>K70+#REF!+K62</f>
        <v>#REF!</v>
      </c>
      <c r="L36" s="12" t="e">
        <f>L70+K85+L62</f>
        <v>#REF!</v>
      </c>
      <c r="M36" s="12">
        <f t="shared" si="22"/>
        <v>0</v>
      </c>
      <c r="N36" s="12" t="e">
        <f t="shared" si="22"/>
        <v>#REF!</v>
      </c>
      <c r="O36" s="12">
        <f t="shared" si="22"/>
        <v>0</v>
      </c>
      <c r="P36" s="12" t="e">
        <f t="shared" si="22"/>
        <v>#REF!</v>
      </c>
      <c r="Q36" s="12" t="e">
        <f>Q70+#REF!+Q62</f>
        <v>#REF!</v>
      </c>
      <c r="R36" s="12">
        <v>115</v>
      </c>
      <c r="S36" s="12">
        <f>S70+S85+S62</f>
        <v>0</v>
      </c>
      <c r="T36" s="12" t="e">
        <f>T70+T85+T62</f>
        <v>#REF!</v>
      </c>
    </row>
    <row r="37" spans="1:20" ht="54.75" customHeight="1" hidden="1">
      <c r="A37" s="52" t="s">
        <v>36</v>
      </c>
      <c r="B37" s="48" t="s">
        <v>127</v>
      </c>
      <c r="C37" s="11">
        <f aca="true" t="shared" si="23" ref="C37:T37">C102+C54</f>
        <v>0</v>
      </c>
      <c r="D37" s="11">
        <f t="shared" si="23"/>
        <v>4205.7</v>
      </c>
      <c r="E37" s="11">
        <f t="shared" si="23"/>
        <v>0</v>
      </c>
      <c r="F37" s="11">
        <f t="shared" si="23"/>
        <v>0</v>
      </c>
      <c r="G37" s="11" t="e">
        <f t="shared" si="23"/>
        <v>#REF!</v>
      </c>
      <c r="H37" s="11" t="e">
        <f t="shared" si="23"/>
        <v>#REF!</v>
      </c>
      <c r="I37" s="12">
        <f t="shared" si="23"/>
        <v>0</v>
      </c>
      <c r="J37" s="12">
        <f t="shared" si="23"/>
        <v>78</v>
      </c>
      <c r="K37" s="12">
        <f t="shared" si="23"/>
        <v>0</v>
      </c>
      <c r="L37" s="12">
        <f t="shared" si="23"/>
        <v>0</v>
      </c>
      <c r="M37" s="12" t="e">
        <f t="shared" si="23"/>
        <v>#REF!</v>
      </c>
      <c r="N37" s="12" t="e">
        <f t="shared" si="23"/>
        <v>#REF!</v>
      </c>
      <c r="O37" s="12">
        <f t="shared" si="23"/>
        <v>0</v>
      </c>
      <c r="P37" s="12">
        <f t="shared" si="23"/>
        <v>206</v>
      </c>
      <c r="Q37" s="12">
        <f t="shared" si="23"/>
        <v>0</v>
      </c>
      <c r="R37" s="12">
        <f t="shared" si="23"/>
        <v>0</v>
      </c>
      <c r="S37" s="12" t="e">
        <f t="shared" si="23"/>
        <v>#REF!</v>
      </c>
      <c r="T37" s="12" t="e">
        <f t="shared" si="23"/>
        <v>#REF!</v>
      </c>
    </row>
    <row r="38" spans="1:20" ht="54.75" customHeight="1" hidden="1">
      <c r="A38" s="52" t="s">
        <v>37</v>
      </c>
      <c r="B38" s="48" t="s">
        <v>124</v>
      </c>
      <c r="C38" s="11">
        <f aca="true" t="shared" si="24" ref="C38:T38">C55+C71+C86</f>
        <v>0</v>
      </c>
      <c r="D38" s="11" t="e">
        <f t="shared" si="24"/>
        <v>#REF!</v>
      </c>
      <c r="E38" s="11" t="e">
        <f t="shared" si="24"/>
        <v>#REF!</v>
      </c>
      <c r="F38" s="11" t="e">
        <f t="shared" si="24"/>
        <v>#REF!</v>
      </c>
      <c r="G38" s="11">
        <f t="shared" si="24"/>
        <v>0</v>
      </c>
      <c r="H38" s="11" t="e">
        <f t="shared" si="24"/>
        <v>#REF!</v>
      </c>
      <c r="I38" s="12">
        <f t="shared" si="24"/>
        <v>0</v>
      </c>
      <c r="J38" s="12" t="e">
        <f t="shared" si="24"/>
        <v>#REF!</v>
      </c>
      <c r="K38" s="12" t="e">
        <f t="shared" si="24"/>
        <v>#REF!</v>
      </c>
      <c r="L38" s="12" t="e">
        <f t="shared" si="24"/>
        <v>#REF!</v>
      </c>
      <c r="M38" s="12">
        <f t="shared" si="24"/>
        <v>0</v>
      </c>
      <c r="N38" s="12" t="e">
        <f t="shared" si="24"/>
        <v>#REF!</v>
      </c>
      <c r="O38" s="12">
        <f t="shared" si="24"/>
        <v>0</v>
      </c>
      <c r="P38" s="12" t="e">
        <f t="shared" si="24"/>
        <v>#REF!</v>
      </c>
      <c r="Q38" s="12" t="e">
        <f t="shared" si="24"/>
        <v>#REF!</v>
      </c>
      <c r="R38" s="12" t="e">
        <f t="shared" si="24"/>
        <v>#REF!</v>
      </c>
      <c r="S38" s="12">
        <f t="shared" si="24"/>
        <v>0</v>
      </c>
      <c r="T38" s="12" t="e">
        <f t="shared" si="24"/>
        <v>#REF!</v>
      </c>
    </row>
    <row r="39" spans="1:20" ht="54.75" customHeight="1" hidden="1">
      <c r="A39" s="52" t="s">
        <v>38</v>
      </c>
      <c r="B39" s="48" t="s">
        <v>125</v>
      </c>
      <c r="C39" s="11">
        <f aca="true" t="shared" si="25" ref="C39:T39">C72+C63+C87</f>
        <v>0</v>
      </c>
      <c r="D39" s="11">
        <f t="shared" si="25"/>
        <v>1988.6000000000001</v>
      </c>
      <c r="E39" s="11" t="e">
        <f t="shared" si="25"/>
        <v>#REF!</v>
      </c>
      <c r="F39" s="11" t="e">
        <f t="shared" si="25"/>
        <v>#REF!</v>
      </c>
      <c r="G39" s="11">
        <f t="shared" si="25"/>
        <v>0</v>
      </c>
      <c r="H39" s="11" t="e">
        <f t="shared" si="25"/>
        <v>#REF!</v>
      </c>
      <c r="I39" s="12">
        <f t="shared" si="25"/>
        <v>0</v>
      </c>
      <c r="J39" s="12">
        <f t="shared" si="25"/>
        <v>49</v>
      </c>
      <c r="K39" s="12" t="e">
        <f t="shared" si="25"/>
        <v>#REF!</v>
      </c>
      <c r="L39" s="12" t="e">
        <f t="shared" si="25"/>
        <v>#REF!</v>
      </c>
      <c r="M39" s="12">
        <f t="shared" si="25"/>
        <v>0</v>
      </c>
      <c r="N39" s="12" t="e">
        <f t="shared" si="25"/>
        <v>#REF!</v>
      </c>
      <c r="O39" s="12">
        <f t="shared" si="25"/>
        <v>0</v>
      </c>
      <c r="P39" s="12">
        <f t="shared" si="25"/>
        <v>132</v>
      </c>
      <c r="Q39" s="12" t="e">
        <f t="shared" si="25"/>
        <v>#REF!</v>
      </c>
      <c r="R39" s="12" t="e">
        <f t="shared" si="25"/>
        <v>#REF!</v>
      </c>
      <c r="S39" s="12">
        <f t="shared" si="25"/>
        <v>0</v>
      </c>
      <c r="T39" s="12" t="e">
        <f t="shared" si="25"/>
        <v>#REF!</v>
      </c>
    </row>
    <row r="40" spans="1:20" ht="54.75" customHeight="1" hidden="1">
      <c r="A40" s="52" t="s">
        <v>39</v>
      </c>
      <c r="B40" s="48" t="s">
        <v>142</v>
      </c>
      <c r="C40" s="11" t="e">
        <f>#REF!</f>
        <v>#REF!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2" t="e">
        <f>#REF!</f>
        <v>#REF!</v>
      </c>
      <c r="J40" s="12" t="e">
        <f>#REF!</f>
        <v>#REF!</v>
      </c>
      <c r="K40" s="12" t="e">
        <f>#REF!</f>
        <v>#REF!</v>
      </c>
      <c r="L40" s="12" t="e">
        <f>#REF!</f>
        <v>#REF!</v>
      </c>
      <c r="M40" s="12" t="e">
        <f>#REF!</f>
        <v>#REF!</v>
      </c>
      <c r="N40" s="12" t="e">
        <f>#REF!</f>
        <v>#REF!</v>
      </c>
      <c r="O40" s="12" t="e">
        <f>#REF!</f>
        <v>#REF!</v>
      </c>
      <c r="P40" s="12" t="e">
        <f>#REF!</f>
        <v>#REF!</v>
      </c>
      <c r="Q40" s="12" t="e">
        <f>#REF!</f>
        <v>#REF!</v>
      </c>
      <c r="R40" s="12" t="e">
        <f>#REF!</f>
        <v>#REF!</v>
      </c>
      <c r="S40" s="12" t="e">
        <f>#REF!</f>
        <v>#REF!</v>
      </c>
      <c r="T40" s="12" t="e">
        <f>#REF!</f>
        <v>#REF!</v>
      </c>
    </row>
    <row r="41" spans="1:20" ht="54.75" customHeight="1" hidden="1">
      <c r="A41" s="52" t="s">
        <v>40</v>
      </c>
      <c r="B41" s="48" t="s">
        <v>141</v>
      </c>
      <c r="C41" s="11">
        <f aca="true" t="shared" si="26" ref="C41:T41">C64</f>
        <v>0</v>
      </c>
      <c r="D41" s="11" t="e">
        <f t="shared" si="26"/>
        <v>#REF!</v>
      </c>
      <c r="E41" s="11">
        <f t="shared" si="26"/>
        <v>0</v>
      </c>
      <c r="F41" s="11">
        <f t="shared" si="26"/>
        <v>0</v>
      </c>
      <c r="G41" s="11">
        <f t="shared" si="26"/>
        <v>0</v>
      </c>
      <c r="H41" s="11" t="e">
        <f t="shared" si="26"/>
        <v>#REF!</v>
      </c>
      <c r="I41" s="12">
        <f t="shared" si="26"/>
        <v>0</v>
      </c>
      <c r="J41" s="12">
        <f t="shared" si="26"/>
        <v>4</v>
      </c>
      <c r="K41" s="12">
        <f t="shared" si="26"/>
        <v>0</v>
      </c>
      <c r="L41" s="12">
        <f t="shared" si="26"/>
        <v>0</v>
      </c>
      <c r="M41" s="12">
        <f t="shared" si="26"/>
        <v>0</v>
      </c>
      <c r="N41" s="12">
        <f t="shared" si="26"/>
        <v>4</v>
      </c>
      <c r="O41" s="12">
        <f t="shared" si="26"/>
        <v>0</v>
      </c>
      <c r="P41" s="12">
        <f t="shared" si="26"/>
        <v>9</v>
      </c>
      <c r="Q41" s="12">
        <f t="shared" si="26"/>
        <v>0</v>
      </c>
      <c r="R41" s="12">
        <f t="shared" si="26"/>
        <v>0</v>
      </c>
      <c r="S41" s="12">
        <f t="shared" si="26"/>
        <v>0</v>
      </c>
      <c r="T41" s="12">
        <f t="shared" si="26"/>
        <v>9</v>
      </c>
    </row>
    <row r="42" spans="1:20" ht="54.75" customHeight="1" hidden="1">
      <c r="A42" s="52" t="s">
        <v>41</v>
      </c>
      <c r="B42" s="48" t="s">
        <v>144</v>
      </c>
      <c r="C42" s="11">
        <f>C93</f>
        <v>0</v>
      </c>
      <c r="D42" s="11">
        <f aca="true" t="shared" si="27" ref="D42:T43">D93</f>
        <v>0</v>
      </c>
      <c r="E42" s="11">
        <f t="shared" si="27"/>
        <v>0</v>
      </c>
      <c r="F42" s="11">
        <f t="shared" si="27"/>
        <v>0</v>
      </c>
      <c r="G42" s="11" t="e">
        <f t="shared" si="27"/>
        <v>#REF!</v>
      </c>
      <c r="H42" s="11" t="e">
        <f t="shared" si="27"/>
        <v>#REF!</v>
      </c>
      <c r="I42" s="12">
        <f t="shared" si="27"/>
        <v>0</v>
      </c>
      <c r="J42" s="12">
        <f t="shared" si="27"/>
        <v>0</v>
      </c>
      <c r="K42" s="12">
        <f t="shared" si="27"/>
        <v>0</v>
      </c>
      <c r="L42" s="12">
        <f t="shared" si="27"/>
        <v>0</v>
      </c>
      <c r="M42" s="12" t="e">
        <f t="shared" si="27"/>
        <v>#REF!</v>
      </c>
      <c r="N42" s="12" t="e">
        <f t="shared" si="27"/>
        <v>#REF!</v>
      </c>
      <c r="O42" s="12">
        <f t="shared" si="27"/>
        <v>0</v>
      </c>
      <c r="P42" s="12">
        <f t="shared" si="27"/>
        <v>0</v>
      </c>
      <c r="Q42" s="12">
        <f t="shared" si="27"/>
        <v>0</v>
      </c>
      <c r="R42" s="12">
        <f t="shared" si="27"/>
        <v>0</v>
      </c>
      <c r="S42" s="12" t="e">
        <f t="shared" si="27"/>
        <v>#REF!</v>
      </c>
      <c r="T42" s="12" t="e">
        <f t="shared" si="27"/>
        <v>#REF!</v>
      </c>
    </row>
    <row r="43" spans="1:20" ht="54.75" customHeight="1" hidden="1">
      <c r="A43" s="52" t="s">
        <v>42</v>
      </c>
      <c r="B43" s="48" t="s">
        <v>128</v>
      </c>
      <c r="C43" s="11">
        <f>C94</f>
        <v>0</v>
      </c>
      <c r="D43" s="11">
        <f t="shared" si="27"/>
        <v>0</v>
      </c>
      <c r="E43" s="11">
        <f t="shared" si="27"/>
        <v>0</v>
      </c>
      <c r="F43" s="11">
        <f t="shared" si="27"/>
        <v>0</v>
      </c>
      <c r="G43" s="11" t="e">
        <f t="shared" si="27"/>
        <v>#REF!</v>
      </c>
      <c r="H43" s="11" t="e">
        <f t="shared" si="27"/>
        <v>#REF!</v>
      </c>
      <c r="I43" s="12">
        <f t="shared" si="27"/>
        <v>0</v>
      </c>
      <c r="J43" s="12">
        <f t="shared" si="27"/>
        <v>0</v>
      </c>
      <c r="K43" s="12">
        <f t="shared" si="27"/>
        <v>0</v>
      </c>
      <c r="L43" s="12">
        <f t="shared" si="27"/>
        <v>0</v>
      </c>
      <c r="M43" s="12" t="e">
        <f t="shared" si="27"/>
        <v>#REF!</v>
      </c>
      <c r="N43" s="12" t="e">
        <f t="shared" si="27"/>
        <v>#REF!</v>
      </c>
      <c r="O43" s="12">
        <f t="shared" si="27"/>
        <v>0</v>
      </c>
      <c r="P43" s="12">
        <f t="shared" si="27"/>
        <v>0</v>
      </c>
      <c r="Q43" s="12">
        <f t="shared" si="27"/>
        <v>0</v>
      </c>
      <c r="R43" s="12">
        <f t="shared" si="27"/>
        <v>0</v>
      </c>
      <c r="S43" s="12" t="e">
        <f t="shared" si="27"/>
        <v>#REF!</v>
      </c>
      <c r="T43" s="12" t="e">
        <f t="shared" si="27"/>
        <v>#REF!</v>
      </c>
    </row>
    <row r="44" spans="1:20" ht="54.75" customHeight="1" hidden="1">
      <c r="A44" s="52" t="s">
        <v>43</v>
      </c>
      <c r="B44" s="48" t="s">
        <v>130</v>
      </c>
      <c r="C44" s="11" t="e">
        <f>#REF!</f>
        <v>#REF!</v>
      </c>
      <c r="D44" s="11" t="e">
        <f>#REF!</f>
        <v>#REF!</v>
      </c>
      <c r="E44" s="11" t="e">
        <f>#REF!</f>
        <v>#REF!</v>
      </c>
      <c r="F44" s="11">
        <v>348</v>
      </c>
      <c r="G44" s="11">
        <v>0</v>
      </c>
      <c r="H44" s="11">
        <f>F44</f>
        <v>348</v>
      </c>
      <c r="I44" s="12" t="e">
        <f>#REF!</f>
        <v>#REF!</v>
      </c>
      <c r="J44" s="12" t="e">
        <f>#REF!</f>
        <v>#REF!</v>
      </c>
      <c r="K44" s="12" t="e">
        <f>#REF!</f>
        <v>#REF!</v>
      </c>
      <c r="L44" s="12">
        <v>12</v>
      </c>
      <c r="M44" s="12">
        <v>0</v>
      </c>
      <c r="N44" s="12" t="e">
        <f>#REF!</f>
        <v>#REF!</v>
      </c>
      <c r="O44" s="12" t="e">
        <f>#REF!</f>
        <v>#REF!</v>
      </c>
      <c r="P44" s="12" t="e">
        <f>#REF!</f>
        <v>#REF!</v>
      </c>
      <c r="Q44" s="12" t="e">
        <f>#REF!</f>
        <v>#REF!</v>
      </c>
      <c r="R44" s="12">
        <v>21</v>
      </c>
      <c r="S44" s="12">
        <v>0</v>
      </c>
      <c r="T44" s="12" t="e">
        <f>#REF!</f>
        <v>#REF!</v>
      </c>
    </row>
    <row r="45" spans="1:20" ht="54.75" customHeight="1" hidden="1">
      <c r="A45" s="176" t="s">
        <v>108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8"/>
    </row>
    <row r="46" spans="1:20" ht="54.75" customHeight="1">
      <c r="A46" s="174" t="s">
        <v>110</v>
      </c>
      <c r="B46" s="174"/>
      <c r="C46" s="11">
        <f aca="true" t="shared" si="28" ref="C46:T46">C47+C65+C75+C88+C97</f>
        <v>0</v>
      </c>
      <c r="D46" s="11" t="e">
        <f t="shared" si="28"/>
        <v>#REF!</v>
      </c>
      <c r="E46" s="11" t="e">
        <f t="shared" si="28"/>
        <v>#REF!</v>
      </c>
      <c r="F46" s="11" t="e">
        <f t="shared" si="28"/>
        <v>#REF!</v>
      </c>
      <c r="G46" s="11" t="e">
        <f t="shared" si="28"/>
        <v>#REF!</v>
      </c>
      <c r="H46" s="11" t="e">
        <f t="shared" si="28"/>
        <v>#REF!</v>
      </c>
      <c r="I46" s="12">
        <f t="shared" si="28"/>
        <v>0</v>
      </c>
      <c r="J46" s="12" t="e">
        <f t="shared" si="28"/>
        <v>#REF!</v>
      </c>
      <c r="K46" s="12" t="e">
        <f t="shared" si="28"/>
        <v>#REF!</v>
      </c>
      <c r="L46" s="12" t="e">
        <f t="shared" si="28"/>
        <v>#REF!</v>
      </c>
      <c r="M46" s="12" t="e">
        <f t="shared" si="28"/>
        <v>#REF!</v>
      </c>
      <c r="N46" s="12" t="e">
        <f t="shared" si="28"/>
        <v>#REF!</v>
      </c>
      <c r="O46" s="12">
        <f t="shared" si="28"/>
        <v>0</v>
      </c>
      <c r="P46" s="12" t="e">
        <f t="shared" si="28"/>
        <v>#REF!</v>
      </c>
      <c r="Q46" s="12" t="e">
        <f t="shared" si="28"/>
        <v>#REF!</v>
      </c>
      <c r="R46" s="12" t="e">
        <f t="shared" si="28"/>
        <v>#REF!</v>
      </c>
      <c r="S46" s="12" t="e">
        <f t="shared" si="28"/>
        <v>#REF!</v>
      </c>
      <c r="T46" s="12" t="e">
        <f t="shared" si="28"/>
        <v>#REF!</v>
      </c>
    </row>
    <row r="47" spans="1:20" ht="54.75" customHeight="1">
      <c r="A47" s="174" t="s">
        <v>161</v>
      </c>
      <c r="B47" s="175"/>
      <c r="C47" s="11">
        <f>C49+C57</f>
        <v>0</v>
      </c>
      <c r="D47" s="11" t="e">
        <f aca="true" t="shared" si="29" ref="D47:T47">D49+D57</f>
        <v>#REF!</v>
      </c>
      <c r="E47" s="11">
        <f t="shared" si="29"/>
        <v>0</v>
      </c>
      <c r="F47" s="11">
        <f t="shared" si="29"/>
        <v>0</v>
      </c>
      <c r="G47" s="11">
        <f t="shared" si="29"/>
        <v>0</v>
      </c>
      <c r="H47" s="11" t="e">
        <f t="shared" si="29"/>
        <v>#REF!</v>
      </c>
      <c r="I47" s="12">
        <f t="shared" si="29"/>
        <v>0</v>
      </c>
      <c r="J47" s="12" t="e">
        <f t="shared" si="29"/>
        <v>#REF!</v>
      </c>
      <c r="K47" s="12">
        <f t="shared" si="29"/>
        <v>0</v>
      </c>
      <c r="L47" s="12">
        <f t="shared" si="29"/>
        <v>0</v>
      </c>
      <c r="M47" s="12">
        <f t="shared" si="29"/>
        <v>0</v>
      </c>
      <c r="N47" s="12" t="e">
        <f t="shared" si="29"/>
        <v>#REF!</v>
      </c>
      <c r="O47" s="12">
        <f t="shared" si="29"/>
        <v>0</v>
      </c>
      <c r="P47" s="12" t="e">
        <f t="shared" si="29"/>
        <v>#REF!</v>
      </c>
      <c r="Q47" s="12">
        <f t="shared" si="29"/>
        <v>0</v>
      </c>
      <c r="R47" s="12">
        <f t="shared" si="29"/>
        <v>0</v>
      </c>
      <c r="S47" s="12">
        <f t="shared" si="29"/>
        <v>0</v>
      </c>
      <c r="T47" s="12" t="e">
        <f t="shared" si="29"/>
        <v>#REF!</v>
      </c>
    </row>
    <row r="48" spans="1:20" ht="54.75" customHeight="1">
      <c r="A48" s="176" t="s">
        <v>108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8"/>
    </row>
    <row r="49" spans="1:20" ht="54.75" customHeight="1">
      <c r="A49" s="176" t="s">
        <v>166</v>
      </c>
      <c r="B49" s="178"/>
      <c r="C49" s="11">
        <f>C50+C51+C52+C53+C54+C55</f>
        <v>0</v>
      </c>
      <c r="D49" s="11" t="e">
        <f aca="true" t="shared" si="30" ref="D49:T49">D50+D51+D52+D53+D54+D55</f>
        <v>#REF!</v>
      </c>
      <c r="E49" s="11">
        <f t="shared" si="30"/>
        <v>0</v>
      </c>
      <c r="F49" s="11">
        <f t="shared" si="30"/>
        <v>0</v>
      </c>
      <c r="G49" s="11">
        <f t="shared" si="30"/>
        <v>0</v>
      </c>
      <c r="H49" s="11" t="e">
        <f t="shared" si="30"/>
        <v>#REF!</v>
      </c>
      <c r="I49" s="12">
        <f t="shared" si="30"/>
        <v>0</v>
      </c>
      <c r="J49" s="12" t="e">
        <f t="shared" si="30"/>
        <v>#REF!</v>
      </c>
      <c r="K49" s="12">
        <f t="shared" si="30"/>
        <v>0</v>
      </c>
      <c r="L49" s="12">
        <f t="shared" si="30"/>
        <v>0</v>
      </c>
      <c r="M49" s="12">
        <f t="shared" si="30"/>
        <v>0</v>
      </c>
      <c r="N49" s="12" t="e">
        <f t="shared" si="30"/>
        <v>#REF!</v>
      </c>
      <c r="O49" s="12">
        <f t="shared" si="30"/>
        <v>0</v>
      </c>
      <c r="P49" s="12" t="e">
        <f t="shared" si="30"/>
        <v>#REF!</v>
      </c>
      <c r="Q49" s="12">
        <f t="shared" si="30"/>
        <v>0</v>
      </c>
      <c r="R49" s="12">
        <f t="shared" si="30"/>
        <v>0</v>
      </c>
      <c r="S49" s="12">
        <f t="shared" si="30"/>
        <v>0</v>
      </c>
      <c r="T49" s="12" t="e">
        <f t="shared" si="30"/>
        <v>#REF!</v>
      </c>
    </row>
    <row r="50" spans="1:20" ht="54.75" customHeight="1">
      <c r="A50" s="48" t="s">
        <v>103</v>
      </c>
      <c r="B50" s="48" t="s">
        <v>132</v>
      </c>
      <c r="C50" s="11">
        <f>SUM(C51:C55)</f>
        <v>0</v>
      </c>
      <c r="D50" s="11" t="e">
        <f>'приложение 1'!#REF!+E68+F76+G92</f>
        <v>#REF!</v>
      </c>
      <c r="E50" s="11">
        <v>0</v>
      </c>
      <c r="F50" s="11">
        <v>0</v>
      </c>
      <c r="G50" s="11">
        <v>0</v>
      </c>
      <c r="H50" s="11" t="e">
        <f aca="true" t="shared" si="31" ref="H50:H55">D50</f>
        <v>#REF!</v>
      </c>
      <c r="I50" s="12">
        <v>0</v>
      </c>
      <c r="J50" s="12" t="e">
        <f>'приложение 1'!#REF!</f>
        <v>#REF!</v>
      </c>
      <c r="K50" s="12">
        <v>0</v>
      </c>
      <c r="L50" s="12">
        <v>0</v>
      </c>
      <c r="M50" s="12">
        <v>0</v>
      </c>
      <c r="N50" s="12" t="e">
        <f aca="true" t="shared" si="32" ref="N50:N55">J50</f>
        <v>#REF!</v>
      </c>
      <c r="O50" s="12">
        <f>SUM(O51:O55)</f>
        <v>0</v>
      </c>
      <c r="P50" s="12" t="e">
        <f>'приложение 1'!#REF!</f>
        <v>#REF!</v>
      </c>
      <c r="Q50" s="12">
        <v>0</v>
      </c>
      <c r="R50" s="12">
        <v>0</v>
      </c>
      <c r="S50" s="12">
        <v>0</v>
      </c>
      <c r="T50" s="12" t="e">
        <f aca="true" t="shared" si="33" ref="T50:T55">P50</f>
        <v>#REF!</v>
      </c>
    </row>
    <row r="51" spans="1:20" ht="54.75" customHeight="1">
      <c r="A51" s="48" t="s">
        <v>17</v>
      </c>
      <c r="B51" s="48" t="s">
        <v>133</v>
      </c>
      <c r="C51" s="11">
        <f>SUM(C52:C55)</f>
        <v>0</v>
      </c>
      <c r="D51" s="11">
        <v>3567.2800000000007</v>
      </c>
      <c r="E51" s="11">
        <v>0</v>
      </c>
      <c r="F51" s="11">
        <v>0</v>
      </c>
      <c r="G51" s="11">
        <v>0</v>
      </c>
      <c r="H51" s="11">
        <f t="shared" si="31"/>
        <v>3567.2800000000007</v>
      </c>
      <c r="I51" s="12">
        <v>0</v>
      </c>
      <c r="J51" s="12">
        <v>84</v>
      </c>
      <c r="K51" s="12">
        <v>0</v>
      </c>
      <c r="L51" s="12">
        <v>0</v>
      </c>
      <c r="M51" s="12">
        <v>0</v>
      </c>
      <c r="N51" s="12">
        <f t="shared" si="32"/>
        <v>84</v>
      </c>
      <c r="O51" s="12">
        <f>SUM(O52:O55)</f>
        <v>0</v>
      </c>
      <c r="P51" s="12">
        <v>182</v>
      </c>
      <c r="Q51" s="12">
        <v>0</v>
      </c>
      <c r="R51" s="12">
        <v>0</v>
      </c>
      <c r="S51" s="12">
        <v>0</v>
      </c>
      <c r="T51" s="12">
        <f t="shared" si="33"/>
        <v>182</v>
      </c>
    </row>
    <row r="52" spans="1:20" ht="54.75" customHeight="1">
      <c r="A52" s="48" t="s">
        <v>18</v>
      </c>
      <c r="B52" s="48" t="s">
        <v>134</v>
      </c>
      <c r="C52" s="11">
        <f>SUM(C53:C55)</f>
        <v>0</v>
      </c>
      <c r="D52" s="11" t="e">
        <f>'приложение 1'!#REF!</f>
        <v>#REF!</v>
      </c>
      <c r="E52" s="11">
        <v>0</v>
      </c>
      <c r="F52" s="11">
        <v>0</v>
      </c>
      <c r="G52" s="11">
        <v>0</v>
      </c>
      <c r="H52" s="11" t="e">
        <f t="shared" si="31"/>
        <v>#REF!</v>
      </c>
      <c r="I52" s="12">
        <v>0</v>
      </c>
      <c r="J52" s="12" t="e">
        <f>'приложение 1'!#REF!</f>
        <v>#REF!</v>
      </c>
      <c r="K52" s="12">
        <v>0</v>
      </c>
      <c r="L52" s="12">
        <v>0</v>
      </c>
      <c r="M52" s="12">
        <v>0</v>
      </c>
      <c r="N52" s="12" t="e">
        <f t="shared" si="32"/>
        <v>#REF!</v>
      </c>
      <c r="O52" s="12">
        <f>SUM(O53:O55)</f>
        <v>0</v>
      </c>
      <c r="P52" s="12" t="e">
        <f>'приложение 1'!#REF!</f>
        <v>#REF!</v>
      </c>
      <c r="Q52" s="12">
        <v>0</v>
      </c>
      <c r="R52" s="12">
        <v>0</v>
      </c>
      <c r="S52" s="12">
        <v>0</v>
      </c>
      <c r="T52" s="12" t="e">
        <f t="shared" si="33"/>
        <v>#REF!</v>
      </c>
    </row>
    <row r="53" spans="1:20" ht="46.5" customHeight="1">
      <c r="A53" s="48" t="s">
        <v>19</v>
      </c>
      <c r="B53" s="48" t="s">
        <v>122</v>
      </c>
      <c r="C53" s="11">
        <f>SUM(C54:C55)</f>
        <v>0</v>
      </c>
      <c r="D53" s="11" t="e">
        <f>'приложение 1'!#REF!</f>
        <v>#REF!</v>
      </c>
      <c r="E53" s="11">
        <v>0</v>
      </c>
      <c r="F53" s="11">
        <v>0</v>
      </c>
      <c r="G53" s="11">
        <v>0</v>
      </c>
      <c r="H53" s="11" t="e">
        <f t="shared" si="31"/>
        <v>#REF!</v>
      </c>
      <c r="I53" s="12">
        <v>0</v>
      </c>
      <c r="J53" s="12" t="e">
        <f>'приложение 1'!#REF!</f>
        <v>#REF!</v>
      </c>
      <c r="K53" s="12">
        <v>0</v>
      </c>
      <c r="L53" s="12">
        <v>0</v>
      </c>
      <c r="M53" s="12">
        <v>0</v>
      </c>
      <c r="N53" s="12" t="e">
        <f t="shared" si="32"/>
        <v>#REF!</v>
      </c>
      <c r="O53" s="12">
        <f>SUM(O54:O55)</f>
        <v>0</v>
      </c>
      <c r="P53" s="12" t="e">
        <f>'приложение 1'!#REF!</f>
        <v>#REF!</v>
      </c>
      <c r="Q53" s="12">
        <v>0</v>
      </c>
      <c r="R53" s="12">
        <v>0</v>
      </c>
      <c r="S53" s="12">
        <v>0</v>
      </c>
      <c r="T53" s="12" t="e">
        <f t="shared" si="33"/>
        <v>#REF!</v>
      </c>
    </row>
    <row r="54" spans="1:20" ht="47.25" customHeight="1">
      <c r="A54" s="48" t="s">
        <v>20</v>
      </c>
      <c r="B54" s="48" t="s">
        <v>127</v>
      </c>
      <c r="C54" s="11">
        <f>SUM(C55:C55)</f>
        <v>0</v>
      </c>
      <c r="D54" s="11">
        <v>4205.7</v>
      </c>
      <c r="E54" s="11">
        <v>0</v>
      </c>
      <c r="F54" s="11">
        <v>0</v>
      </c>
      <c r="G54" s="11">
        <v>0</v>
      </c>
      <c r="H54" s="11">
        <f t="shared" si="31"/>
        <v>4205.7</v>
      </c>
      <c r="I54" s="12">
        <v>0</v>
      </c>
      <c r="J54" s="12">
        <v>78</v>
      </c>
      <c r="K54" s="12">
        <v>0</v>
      </c>
      <c r="L54" s="12">
        <v>0</v>
      </c>
      <c r="M54" s="12">
        <v>0</v>
      </c>
      <c r="N54" s="12">
        <f t="shared" si="32"/>
        <v>78</v>
      </c>
      <c r="O54" s="12">
        <f>SUM(O55:O55)</f>
        <v>0</v>
      </c>
      <c r="P54" s="12">
        <v>206</v>
      </c>
      <c r="Q54" s="12">
        <v>0</v>
      </c>
      <c r="R54" s="12">
        <v>0</v>
      </c>
      <c r="S54" s="12">
        <v>0</v>
      </c>
      <c r="T54" s="12">
        <f t="shared" si="33"/>
        <v>206</v>
      </c>
    </row>
    <row r="55" spans="1:20" ht="47.25" customHeight="1">
      <c r="A55" s="48" t="s">
        <v>21</v>
      </c>
      <c r="B55" s="48" t="s">
        <v>124</v>
      </c>
      <c r="C55" s="11">
        <f>SUM(C65:C65)</f>
        <v>0</v>
      </c>
      <c r="D55" s="11" t="e">
        <f>'приложение 1'!#REF!</f>
        <v>#REF!</v>
      </c>
      <c r="E55" s="11">
        <v>0</v>
      </c>
      <c r="F55" s="11">
        <v>0</v>
      </c>
      <c r="G55" s="11">
        <v>0</v>
      </c>
      <c r="H55" s="11" t="e">
        <f t="shared" si="31"/>
        <v>#REF!</v>
      </c>
      <c r="I55" s="12">
        <v>0</v>
      </c>
      <c r="J55" s="12" t="e">
        <f>'приложение 1'!#REF!</f>
        <v>#REF!</v>
      </c>
      <c r="K55" s="12">
        <v>0</v>
      </c>
      <c r="L55" s="12">
        <v>0</v>
      </c>
      <c r="M55" s="12">
        <v>0</v>
      </c>
      <c r="N55" s="12" t="e">
        <f t="shared" si="32"/>
        <v>#REF!</v>
      </c>
      <c r="O55" s="12">
        <f>SUM(O65:O65)</f>
        <v>0</v>
      </c>
      <c r="P55" s="12" t="e">
        <f>'приложение 1'!#REF!</f>
        <v>#REF!</v>
      </c>
      <c r="Q55" s="12">
        <v>0</v>
      </c>
      <c r="R55" s="12">
        <v>0</v>
      </c>
      <c r="S55" s="12">
        <v>0</v>
      </c>
      <c r="T55" s="12" t="e">
        <f t="shared" si="33"/>
        <v>#REF!</v>
      </c>
    </row>
    <row r="56" spans="1:20" ht="54.75" customHeight="1">
      <c r="A56" s="176" t="s">
        <v>104</v>
      </c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8"/>
    </row>
    <row r="57" spans="1:20" ht="54.75" customHeight="1">
      <c r="A57" s="176" t="s">
        <v>166</v>
      </c>
      <c r="B57" s="178"/>
      <c r="C57" s="11">
        <f>C59+C60+C61+C62+C63+C64+C58</f>
        <v>0</v>
      </c>
      <c r="D57" s="11" t="e">
        <f aca="true" t="shared" si="34" ref="D57:T57">D59+D60+D61+D62+D63+D64+D58</f>
        <v>#REF!</v>
      </c>
      <c r="E57" s="11">
        <f t="shared" si="34"/>
        <v>0</v>
      </c>
      <c r="F57" s="11">
        <f t="shared" si="34"/>
        <v>0</v>
      </c>
      <c r="G57" s="11">
        <f t="shared" si="34"/>
        <v>0</v>
      </c>
      <c r="H57" s="11" t="e">
        <f t="shared" si="34"/>
        <v>#REF!</v>
      </c>
      <c r="I57" s="12">
        <f t="shared" si="34"/>
        <v>0</v>
      </c>
      <c r="J57" s="12" t="e">
        <f t="shared" si="34"/>
        <v>#REF!</v>
      </c>
      <c r="K57" s="12">
        <f t="shared" si="34"/>
        <v>0</v>
      </c>
      <c r="L57" s="12">
        <f t="shared" si="34"/>
        <v>0</v>
      </c>
      <c r="M57" s="12">
        <f t="shared" si="34"/>
        <v>0</v>
      </c>
      <c r="N57" s="12" t="e">
        <f t="shared" si="34"/>
        <v>#REF!</v>
      </c>
      <c r="O57" s="12">
        <f t="shared" si="34"/>
        <v>0</v>
      </c>
      <c r="P57" s="12" t="e">
        <f t="shared" si="34"/>
        <v>#REF!</v>
      </c>
      <c r="Q57" s="12">
        <f t="shared" si="34"/>
        <v>0</v>
      </c>
      <c r="R57" s="12">
        <f t="shared" si="34"/>
        <v>0</v>
      </c>
      <c r="S57" s="12">
        <f t="shared" si="34"/>
        <v>0</v>
      </c>
      <c r="T57" s="12" t="e">
        <f t="shared" si="34"/>
        <v>#REF!</v>
      </c>
    </row>
    <row r="58" spans="1:20" ht="60.75" customHeight="1">
      <c r="A58" s="48" t="s">
        <v>103</v>
      </c>
      <c r="B58" s="48" t="s">
        <v>137</v>
      </c>
      <c r="C58" s="11">
        <v>0</v>
      </c>
      <c r="D58" s="11" t="e">
        <f>'приложение 1'!#REF!</f>
        <v>#REF!</v>
      </c>
      <c r="E58" s="11">
        <v>0</v>
      </c>
      <c r="F58" s="11">
        <v>0</v>
      </c>
      <c r="G58" s="11">
        <v>0</v>
      </c>
      <c r="H58" s="11" t="e">
        <f>D58</f>
        <v>#REF!</v>
      </c>
      <c r="I58" s="12">
        <v>0</v>
      </c>
      <c r="J58" s="12" t="e">
        <f>'приложение 1'!#REF!</f>
        <v>#REF!</v>
      </c>
      <c r="K58" s="12">
        <v>0</v>
      </c>
      <c r="L58" s="12">
        <v>0</v>
      </c>
      <c r="M58" s="12">
        <v>0</v>
      </c>
      <c r="N58" s="12" t="e">
        <f>J58</f>
        <v>#REF!</v>
      </c>
      <c r="O58" s="12">
        <v>0</v>
      </c>
      <c r="P58" s="12" t="e">
        <f>'приложение 1'!#REF!</f>
        <v>#REF!</v>
      </c>
      <c r="Q58" s="12">
        <v>0</v>
      </c>
      <c r="R58" s="12">
        <v>0</v>
      </c>
      <c r="S58" s="12">
        <v>0</v>
      </c>
      <c r="T58" s="12" t="e">
        <f>P58</f>
        <v>#REF!</v>
      </c>
    </row>
    <row r="59" spans="1:20" ht="60.75" customHeight="1">
      <c r="A59" s="48" t="s">
        <v>17</v>
      </c>
      <c r="B59" s="48" t="s">
        <v>139</v>
      </c>
      <c r="C59" s="11">
        <v>0</v>
      </c>
      <c r="D59" s="11">
        <v>1867.7</v>
      </c>
      <c r="E59" s="11">
        <v>0</v>
      </c>
      <c r="F59" s="11">
        <v>0</v>
      </c>
      <c r="G59" s="11">
        <v>0</v>
      </c>
      <c r="H59" s="11">
        <f aca="true" t="shared" si="35" ref="H59:H64">D59</f>
        <v>1867.7</v>
      </c>
      <c r="I59" s="12">
        <v>0</v>
      </c>
      <c r="J59" s="12">
        <v>48</v>
      </c>
      <c r="K59" s="12">
        <v>0</v>
      </c>
      <c r="L59" s="12">
        <v>0</v>
      </c>
      <c r="M59" s="12">
        <v>0</v>
      </c>
      <c r="N59" s="12">
        <f aca="true" t="shared" si="36" ref="N59:N64">J59</f>
        <v>48</v>
      </c>
      <c r="O59" s="12">
        <v>0</v>
      </c>
      <c r="P59" s="12" t="e">
        <f>'приложение 1'!#REF!</f>
        <v>#REF!</v>
      </c>
      <c r="Q59" s="12">
        <v>0</v>
      </c>
      <c r="R59" s="12">
        <v>0</v>
      </c>
      <c r="S59" s="12">
        <v>0</v>
      </c>
      <c r="T59" s="12" t="e">
        <f aca="true" t="shared" si="37" ref="T59:T64">P59</f>
        <v>#REF!</v>
      </c>
    </row>
    <row r="60" spans="1:20" ht="60.75" customHeight="1">
      <c r="A60" s="48" t="s">
        <v>18</v>
      </c>
      <c r="B60" s="48" t="s">
        <v>135</v>
      </c>
      <c r="C60" s="11">
        <v>0</v>
      </c>
      <c r="D60" s="11">
        <v>2151.9</v>
      </c>
      <c r="E60" s="11">
        <v>0</v>
      </c>
      <c r="F60" s="11">
        <v>0</v>
      </c>
      <c r="G60" s="11">
        <v>0</v>
      </c>
      <c r="H60" s="11">
        <f t="shared" si="35"/>
        <v>2151.9</v>
      </c>
      <c r="I60" s="12">
        <v>0</v>
      </c>
      <c r="J60" s="12">
        <v>58</v>
      </c>
      <c r="K60" s="12">
        <v>0</v>
      </c>
      <c r="L60" s="12">
        <v>0</v>
      </c>
      <c r="M60" s="12">
        <v>0</v>
      </c>
      <c r="N60" s="12">
        <f t="shared" si="36"/>
        <v>58</v>
      </c>
      <c r="O60" s="12">
        <v>0</v>
      </c>
      <c r="P60" s="12">
        <v>131</v>
      </c>
      <c r="Q60" s="12">
        <v>0</v>
      </c>
      <c r="R60" s="12">
        <v>0</v>
      </c>
      <c r="S60" s="12">
        <v>0</v>
      </c>
      <c r="T60" s="12">
        <f t="shared" si="37"/>
        <v>131</v>
      </c>
    </row>
    <row r="61" spans="1:20" ht="60.75" customHeight="1">
      <c r="A61" s="48" t="s">
        <v>19</v>
      </c>
      <c r="B61" s="48" t="s">
        <v>140</v>
      </c>
      <c r="C61" s="11">
        <v>0</v>
      </c>
      <c r="D61" s="11" t="e">
        <f>'приложение 1'!#REF!</f>
        <v>#REF!</v>
      </c>
      <c r="E61" s="11">
        <v>0</v>
      </c>
      <c r="F61" s="11">
        <v>0</v>
      </c>
      <c r="G61" s="11">
        <v>0</v>
      </c>
      <c r="H61" s="11" t="e">
        <f t="shared" si="35"/>
        <v>#REF!</v>
      </c>
      <c r="I61" s="12">
        <v>0</v>
      </c>
      <c r="J61" s="12" t="e">
        <f>'приложение 1'!#REF!</f>
        <v>#REF!</v>
      </c>
      <c r="K61" s="12">
        <v>0</v>
      </c>
      <c r="L61" s="12">
        <v>0</v>
      </c>
      <c r="M61" s="12">
        <v>0</v>
      </c>
      <c r="N61" s="12" t="e">
        <f t="shared" si="36"/>
        <v>#REF!</v>
      </c>
      <c r="O61" s="12">
        <v>0</v>
      </c>
      <c r="P61" s="12" t="e">
        <f>'приложение 1'!#REF!</f>
        <v>#REF!</v>
      </c>
      <c r="Q61" s="12">
        <v>0</v>
      </c>
      <c r="R61" s="12">
        <v>0</v>
      </c>
      <c r="S61" s="12">
        <v>0</v>
      </c>
      <c r="T61" s="12" t="e">
        <f t="shared" si="37"/>
        <v>#REF!</v>
      </c>
    </row>
    <row r="62" spans="1:20" ht="60.75" customHeight="1">
      <c r="A62" s="48" t="s">
        <v>20</v>
      </c>
      <c r="B62" s="48" t="s">
        <v>123</v>
      </c>
      <c r="C62" s="11">
        <v>0</v>
      </c>
      <c r="D62" s="11" t="e">
        <f>'приложение 1'!#REF!</f>
        <v>#REF!</v>
      </c>
      <c r="E62" s="11">
        <v>0</v>
      </c>
      <c r="F62" s="11">
        <v>0</v>
      </c>
      <c r="G62" s="11">
        <v>0</v>
      </c>
      <c r="H62" s="11" t="e">
        <f t="shared" si="35"/>
        <v>#REF!</v>
      </c>
      <c r="I62" s="12">
        <v>0</v>
      </c>
      <c r="J62" s="12" t="e">
        <f>'приложение 1'!#REF!</f>
        <v>#REF!</v>
      </c>
      <c r="K62" s="12">
        <v>0</v>
      </c>
      <c r="L62" s="12">
        <v>0</v>
      </c>
      <c r="M62" s="12">
        <v>0</v>
      </c>
      <c r="N62" s="12" t="e">
        <f t="shared" si="36"/>
        <v>#REF!</v>
      </c>
      <c r="O62" s="12">
        <v>0</v>
      </c>
      <c r="P62" s="12" t="e">
        <f>'приложение 1'!#REF!</f>
        <v>#REF!</v>
      </c>
      <c r="Q62" s="12">
        <v>0</v>
      </c>
      <c r="R62" s="12">
        <v>0</v>
      </c>
      <c r="S62" s="12">
        <v>0</v>
      </c>
      <c r="T62" s="12" t="e">
        <f t="shared" si="37"/>
        <v>#REF!</v>
      </c>
    </row>
    <row r="63" spans="1:20" ht="60.75" customHeight="1">
      <c r="A63" s="48" t="s">
        <v>21</v>
      </c>
      <c r="B63" s="48" t="s">
        <v>125</v>
      </c>
      <c r="C63" s="11">
        <v>0</v>
      </c>
      <c r="D63" s="11">
        <v>1988.6000000000001</v>
      </c>
      <c r="E63" s="11">
        <v>0</v>
      </c>
      <c r="F63" s="11">
        <v>0</v>
      </c>
      <c r="G63" s="11">
        <v>0</v>
      </c>
      <c r="H63" s="11">
        <f t="shared" si="35"/>
        <v>1988.6000000000001</v>
      </c>
      <c r="I63" s="12">
        <v>0</v>
      </c>
      <c r="J63" s="12">
        <v>49</v>
      </c>
      <c r="K63" s="12">
        <v>0</v>
      </c>
      <c r="L63" s="12">
        <v>0</v>
      </c>
      <c r="M63" s="12">
        <v>0</v>
      </c>
      <c r="N63" s="12">
        <f t="shared" si="36"/>
        <v>49</v>
      </c>
      <c r="O63" s="12">
        <v>0</v>
      </c>
      <c r="P63" s="12">
        <v>132</v>
      </c>
      <c r="Q63" s="12">
        <v>0</v>
      </c>
      <c r="R63" s="12">
        <v>0</v>
      </c>
      <c r="S63" s="12">
        <v>0</v>
      </c>
      <c r="T63" s="12">
        <f t="shared" si="37"/>
        <v>132</v>
      </c>
    </row>
    <row r="64" spans="1:20" ht="60.75" customHeight="1">
      <c r="A64" s="48" t="s">
        <v>22</v>
      </c>
      <c r="B64" s="48" t="s">
        <v>141</v>
      </c>
      <c r="C64" s="11">
        <v>0</v>
      </c>
      <c r="D64" s="11" t="e">
        <f>'приложение 1'!#REF!</f>
        <v>#REF!</v>
      </c>
      <c r="E64" s="11">
        <v>0</v>
      </c>
      <c r="F64" s="11">
        <v>0</v>
      </c>
      <c r="G64" s="11">
        <v>0</v>
      </c>
      <c r="H64" s="11" t="e">
        <f t="shared" si="35"/>
        <v>#REF!</v>
      </c>
      <c r="I64" s="12">
        <v>0</v>
      </c>
      <c r="J64" s="12">
        <v>4</v>
      </c>
      <c r="K64" s="12">
        <v>0</v>
      </c>
      <c r="L64" s="12">
        <v>0</v>
      </c>
      <c r="M64" s="12">
        <v>0</v>
      </c>
      <c r="N64" s="12">
        <f t="shared" si="36"/>
        <v>4</v>
      </c>
      <c r="O64" s="12">
        <v>0</v>
      </c>
      <c r="P64" s="12">
        <v>9</v>
      </c>
      <c r="Q64" s="12">
        <v>0</v>
      </c>
      <c r="R64" s="12">
        <v>0</v>
      </c>
      <c r="S64" s="12">
        <v>0</v>
      </c>
      <c r="T64" s="12">
        <f t="shared" si="37"/>
        <v>9</v>
      </c>
    </row>
    <row r="65" spans="1:20" ht="54.75" customHeight="1">
      <c r="A65" s="174" t="s">
        <v>165</v>
      </c>
      <c r="B65" s="174"/>
      <c r="C65" s="11">
        <f>C66+C67+C68+C69+C70+C71+C72+C73+C74</f>
        <v>0</v>
      </c>
      <c r="D65" s="11" t="e">
        <f aca="true" t="shared" si="38" ref="D65:T65">D66+D67+D68+D69+D70+D71+D72+D73+D74</f>
        <v>#REF!</v>
      </c>
      <c r="E65" s="11" t="e">
        <f t="shared" si="38"/>
        <v>#REF!</v>
      </c>
      <c r="F65" s="11">
        <f t="shared" si="38"/>
        <v>0</v>
      </c>
      <c r="G65" s="11">
        <f t="shared" si="38"/>
        <v>0</v>
      </c>
      <c r="H65" s="11" t="e">
        <f t="shared" si="38"/>
        <v>#REF!</v>
      </c>
      <c r="I65" s="12">
        <f t="shared" si="38"/>
        <v>0</v>
      </c>
      <c r="J65" s="12" t="e">
        <f t="shared" si="38"/>
        <v>#REF!</v>
      </c>
      <c r="K65" s="12" t="e">
        <f t="shared" si="38"/>
        <v>#REF!</v>
      </c>
      <c r="L65" s="12">
        <f t="shared" si="38"/>
        <v>0</v>
      </c>
      <c r="M65" s="12">
        <f t="shared" si="38"/>
        <v>0</v>
      </c>
      <c r="N65" s="12" t="e">
        <f t="shared" si="38"/>
        <v>#REF!</v>
      </c>
      <c r="O65" s="12">
        <f t="shared" si="38"/>
        <v>0</v>
      </c>
      <c r="P65" s="12" t="e">
        <f t="shared" si="38"/>
        <v>#REF!</v>
      </c>
      <c r="Q65" s="12" t="e">
        <f t="shared" si="38"/>
        <v>#REF!</v>
      </c>
      <c r="R65" s="12">
        <f t="shared" si="38"/>
        <v>0</v>
      </c>
      <c r="S65" s="12">
        <f t="shared" si="38"/>
        <v>0</v>
      </c>
      <c r="T65" s="12" t="e">
        <f t="shared" si="38"/>
        <v>#REF!</v>
      </c>
    </row>
    <row r="66" spans="1:20" ht="54.75" customHeight="1">
      <c r="A66" s="48" t="s">
        <v>103</v>
      </c>
      <c r="B66" s="48" t="s">
        <v>139</v>
      </c>
      <c r="C66" s="11">
        <v>0</v>
      </c>
      <c r="D66" s="11">
        <v>0</v>
      </c>
      <c r="E66" s="11" t="e">
        <f>'приложение 1'!#REF!</f>
        <v>#REF!</v>
      </c>
      <c r="F66" s="11">
        <v>0</v>
      </c>
      <c r="G66" s="11">
        <v>0</v>
      </c>
      <c r="H66" s="11" t="e">
        <f aca="true" t="shared" si="39" ref="H66:H72">E66</f>
        <v>#REF!</v>
      </c>
      <c r="I66" s="12">
        <v>0</v>
      </c>
      <c r="J66" s="12">
        <v>0</v>
      </c>
      <c r="K66" s="12" t="e">
        <f>'приложение 1'!#REF!</f>
        <v>#REF!</v>
      </c>
      <c r="L66" s="12">
        <v>0</v>
      </c>
      <c r="M66" s="12">
        <v>0</v>
      </c>
      <c r="N66" s="12" t="e">
        <f>K66</f>
        <v>#REF!</v>
      </c>
      <c r="O66" s="12">
        <v>0</v>
      </c>
      <c r="P66" s="12">
        <v>0</v>
      </c>
      <c r="Q66" s="12" t="e">
        <f>'приложение 1'!#REF!</f>
        <v>#REF!</v>
      </c>
      <c r="R66" s="12">
        <v>0</v>
      </c>
      <c r="S66" s="12">
        <v>0</v>
      </c>
      <c r="T66" s="12" t="e">
        <f>Q66</f>
        <v>#REF!</v>
      </c>
    </row>
    <row r="67" spans="1:20" ht="54.75" customHeight="1">
      <c r="A67" s="48" t="s">
        <v>17</v>
      </c>
      <c r="B67" s="48" t="s">
        <v>135</v>
      </c>
      <c r="C67" s="11">
        <v>0</v>
      </c>
      <c r="D67" s="11">
        <v>0</v>
      </c>
      <c r="E67" s="11">
        <v>13854.42</v>
      </c>
      <c r="F67" s="11">
        <v>0</v>
      </c>
      <c r="G67" s="11">
        <v>0</v>
      </c>
      <c r="H67" s="11">
        <f t="shared" si="39"/>
        <v>13854.42</v>
      </c>
      <c r="I67" s="12">
        <v>0</v>
      </c>
      <c r="J67" s="12">
        <v>0</v>
      </c>
      <c r="K67" s="53">
        <v>303</v>
      </c>
      <c r="L67" s="12">
        <v>0</v>
      </c>
      <c r="M67" s="12">
        <v>0</v>
      </c>
      <c r="N67" s="12">
        <f aca="true" t="shared" si="40" ref="N67:N72">K67</f>
        <v>303</v>
      </c>
      <c r="O67" s="12">
        <v>0</v>
      </c>
      <c r="P67" s="12">
        <v>0</v>
      </c>
      <c r="Q67" s="12">
        <v>830</v>
      </c>
      <c r="R67" s="12">
        <v>0</v>
      </c>
      <c r="S67" s="12">
        <v>0</v>
      </c>
      <c r="T67" s="12">
        <f aca="true" t="shared" si="41" ref="T67:T72">Q67</f>
        <v>830</v>
      </c>
    </row>
    <row r="68" spans="1:20" ht="54.75" customHeight="1">
      <c r="A68" s="48" t="s">
        <v>18</v>
      </c>
      <c r="B68" s="48" t="s">
        <v>132</v>
      </c>
      <c r="C68" s="11">
        <v>0</v>
      </c>
      <c r="D68" s="11">
        <v>0</v>
      </c>
      <c r="E68" s="11" t="e">
        <f>'приложение 1'!#REF!</f>
        <v>#REF!</v>
      </c>
      <c r="F68" s="11">
        <v>0</v>
      </c>
      <c r="G68" s="11">
        <v>0</v>
      </c>
      <c r="H68" s="11" t="e">
        <f t="shared" si="39"/>
        <v>#REF!</v>
      </c>
      <c r="I68" s="12">
        <v>0</v>
      </c>
      <c r="J68" s="12">
        <v>0</v>
      </c>
      <c r="K68" s="12" t="e">
        <f>'приложение 1'!#REF!</f>
        <v>#REF!</v>
      </c>
      <c r="L68" s="12">
        <v>0</v>
      </c>
      <c r="M68" s="12">
        <v>0</v>
      </c>
      <c r="N68" s="12" t="e">
        <f t="shared" si="40"/>
        <v>#REF!</v>
      </c>
      <c r="O68" s="12">
        <v>0</v>
      </c>
      <c r="P68" s="12">
        <v>0</v>
      </c>
      <c r="Q68" s="12" t="e">
        <f>'приложение 1'!#REF!</f>
        <v>#REF!</v>
      </c>
      <c r="R68" s="12">
        <v>0</v>
      </c>
      <c r="S68" s="12">
        <v>0</v>
      </c>
      <c r="T68" s="12" t="e">
        <f t="shared" si="41"/>
        <v>#REF!</v>
      </c>
    </row>
    <row r="69" spans="1:20" ht="54.75" customHeight="1">
      <c r="A69" s="48" t="s">
        <v>19</v>
      </c>
      <c r="B69" s="48" t="s">
        <v>133</v>
      </c>
      <c r="C69" s="11">
        <v>0</v>
      </c>
      <c r="D69" s="11">
        <v>0</v>
      </c>
      <c r="E69" s="11">
        <v>1774.6</v>
      </c>
      <c r="F69" s="11">
        <v>0</v>
      </c>
      <c r="G69" s="11">
        <v>0</v>
      </c>
      <c r="H69" s="11">
        <f t="shared" si="39"/>
        <v>1774.6</v>
      </c>
      <c r="I69" s="12">
        <v>0</v>
      </c>
      <c r="J69" s="12">
        <v>0</v>
      </c>
      <c r="K69" s="53">
        <v>40</v>
      </c>
      <c r="L69" s="12">
        <v>0</v>
      </c>
      <c r="M69" s="12">
        <v>0</v>
      </c>
      <c r="N69" s="12">
        <f t="shared" si="40"/>
        <v>40</v>
      </c>
      <c r="O69" s="12">
        <v>0</v>
      </c>
      <c r="P69" s="12">
        <v>0</v>
      </c>
      <c r="Q69" s="12">
        <v>105</v>
      </c>
      <c r="R69" s="12">
        <v>0</v>
      </c>
      <c r="S69" s="12">
        <v>0</v>
      </c>
      <c r="T69" s="12">
        <f t="shared" si="41"/>
        <v>105</v>
      </c>
    </row>
    <row r="70" spans="1:20" ht="54.75" customHeight="1">
      <c r="A70" s="48" t="s">
        <v>20</v>
      </c>
      <c r="B70" s="48" t="s">
        <v>123</v>
      </c>
      <c r="C70" s="11">
        <v>0</v>
      </c>
      <c r="D70" s="11">
        <v>0</v>
      </c>
      <c r="E70" s="11" t="e">
        <f>'приложение 1'!#REF!</f>
        <v>#REF!</v>
      </c>
      <c r="F70" s="11">
        <v>0</v>
      </c>
      <c r="G70" s="11">
        <v>0</v>
      </c>
      <c r="H70" s="11" t="e">
        <f t="shared" si="39"/>
        <v>#REF!</v>
      </c>
      <c r="I70" s="12">
        <v>0</v>
      </c>
      <c r="J70" s="12">
        <v>0</v>
      </c>
      <c r="K70" s="53" t="e">
        <f>'приложение 1'!#REF!</f>
        <v>#REF!</v>
      </c>
      <c r="L70" s="12">
        <v>0</v>
      </c>
      <c r="M70" s="12">
        <v>0</v>
      </c>
      <c r="N70" s="12" t="e">
        <f t="shared" si="40"/>
        <v>#REF!</v>
      </c>
      <c r="O70" s="12">
        <v>0</v>
      </c>
      <c r="P70" s="12">
        <v>0</v>
      </c>
      <c r="Q70" s="12" t="e">
        <f>'приложение 1'!#REF!</f>
        <v>#REF!</v>
      </c>
      <c r="R70" s="12">
        <v>0</v>
      </c>
      <c r="S70" s="12">
        <v>0</v>
      </c>
      <c r="T70" s="12" t="e">
        <f t="shared" si="41"/>
        <v>#REF!</v>
      </c>
    </row>
    <row r="71" spans="1:20" ht="54.75" customHeight="1">
      <c r="A71" s="48" t="s">
        <v>21</v>
      </c>
      <c r="B71" s="48" t="s">
        <v>124</v>
      </c>
      <c r="C71" s="11">
        <v>0</v>
      </c>
      <c r="D71" s="11">
        <v>0</v>
      </c>
      <c r="E71" s="54" t="e">
        <f>'приложение 1'!#REF!</f>
        <v>#REF!</v>
      </c>
      <c r="F71" s="11">
        <v>0</v>
      </c>
      <c r="G71" s="11">
        <v>0</v>
      </c>
      <c r="H71" s="11" t="e">
        <f t="shared" si="39"/>
        <v>#REF!</v>
      </c>
      <c r="I71" s="12">
        <v>0</v>
      </c>
      <c r="J71" s="12">
        <v>0</v>
      </c>
      <c r="K71" s="53" t="e">
        <f>'приложение 1'!#REF!</f>
        <v>#REF!</v>
      </c>
      <c r="L71" s="12">
        <v>0</v>
      </c>
      <c r="M71" s="12">
        <v>0</v>
      </c>
      <c r="N71" s="12" t="e">
        <f t="shared" si="40"/>
        <v>#REF!</v>
      </c>
      <c r="O71" s="12">
        <v>0</v>
      </c>
      <c r="P71" s="12">
        <v>0</v>
      </c>
      <c r="Q71" s="12" t="e">
        <f>'приложение 1'!#REF!</f>
        <v>#REF!</v>
      </c>
      <c r="R71" s="12">
        <v>0</v>
      </c>
      <c r="S71" s="12">
        <v>0</v>
      </c>
      <c r="T71" s="12" t="e">
        <f t="shared" si="41"/>
        <v>#REF!</v>
      </c>
    </row>
    <row r="72" spans="1:20" ht="54.75" customHeight="1">
      <c r="A72" s="48" t="s">
        <v>22</v>
      </c>
      <c r="B72" s="48" t="s">
        <v>7</v>
      </c>
      <c r="C72" s="11">
        <v>0</v>
      </c>
      <c r="D72" s="11">
        <v>0</v>
      </c>
      <c r="E72" s="11" t="e">
        <f>'приложение 1'!#REF!+'приложение 1'!#REF!</f>
        <v>#REF!</v>
      </c>
      <c r="F72" s="11">
        <v>0</v>
      </c>
      <c r="G72" s="11">
        <v>0</v>
      </c>
      <c r="H72" s="11" t="e">
        <f t="shared" si="39"/>
        <v>#REF!</v>
      </c>
      <c r="I72" s="12">
        <v>0</v>
      </c>
      <c r="J72" s="12">
        <v>0</v>
      </c>
      <c r="K72" s="12" t="e">
        <f>'приложение 1'!#REF!+'приложение 1'!#REF!</f>
        <v>#REF!</v>
      </c>
      <c r="L72" s="12">
        <v>0</v>
      </c>
      <c r="M72" s="12">
        <v>0</v>
      </c>
      <c r="N72" s="12" t="e">
        <f t="shared" si="40"/>
        <v>#REF!</v>
      </c>
      <c r="O72" s="12">
        <v>0</v>
      </c>
      <c r="P72" s="12">
        <v>0</v>
      </c>
      <c r="Q72" s="12" t="e">
        <f>'приложение 1'!#REF!+'приложение 1'!#REF!</f>
        <v>#REF!</v>
      </c>
      <c r="R72" s="12">
        <v>0</v>
      </c>
      <c r="S72" s="12">
        <v>0</v>
      </c>
      <c r="T72" s="12" t="e">
        <f t="shared" si="41"/>
        <v>#REF!</v>
      </c>
    </row>
    <row r="73" spans="1:20" ht="54.75" customHeight="1">
      <c r="A73" s="48" t="s">
        <v>23</v>
      </c>
      <c r="B73" s="48" t="s">
        <v>140</v>
      </c>
      <c r="C73" s="11">
        <v>0</v>
      </c>
      <c r="D73" s="11">
        <v>189.8</v>
      </c>
      <c r="E73" s="11">
        <v>0</v>
      </c>
      <c r="F73" s="11">
        <v>0</v>
      </c>
      <c r="G73" s="11">
        <v>0</v>
      </c>
      <c r="H73" s="11">
        <f>D73</f>
        <v>189.8</v>
      </c>
      <c r="I73" s="12">
        <v>0</v>
      </c>
      <c r="J73" s="12">
        <v>6</v>
      </c>
      <c r="K73" s="53">
        <v>0</v>
      </c>
      <c r="L73" s="12">
        <v>0</v>
      </c>
      <c r="M73" s="12">
        <v>0</v>
      </c>
      <c r="N73" s="12">
        <v>6</v>
      </c>
      <c r="O73" s="12">
        <v>0</v>
      </c>
      <c r="P73" s="12">
        <v>14</v>
      </c>
      <c r="Q73" s="12">
        <v>0</v>
      </c>
      <c r="R73" s="12">
        <v>0</v>
      </c>
      <c r="S73" s="12">
        <v>0</v>
      </c>
      <c r="T73" s="12">
        <v>14</v>
      </c>
    </row>
    <row r="74" spans="1:20" ht="54.75" customHeight="1">
      <c r="A74" s="48" t="s">
        <v>24</v>
      </c>
      <c r="B74" s="48" t="s">
        <v>134</v>
      </c>
      <c r="C74" s="11">
        <v>0</v>
      </c>
      <c r="D74" s="11" t="e">
        <f>'приложение 1'!#REF!</f>
        <v>#REF!</v>
      </c>
      <c r="E74" s="11">
        <v>0</v>
      </c>
      <c r="F74" s="11">
        <v>0</v>
      </c>
      <c r="G74" s="11">
        <v>0</v>
      </c>
      <c r="H74" s="11" t="e">
        <f>D74</f>
        <v>#REF!</v>
      </c>
      <c r="I74" s="12">
        <v>0</v>
      </c>
      <c r="J74" s="53" t="e">
        <f>'приложение 1'!#REF!</f>
        <v>#REF!</v>
      </c>
      <c r="K74" s="10">
        <v>0</v>
      </c>
      <c r="L74" s="12">
        <v>0</v>
      </c>
      <c r="M74" s="12">
        <v>0</v>
      </c>
      <c r="N74" s="12" t="e">
        <f>J74</f>
        <v>#REF!</v>
      </c>
      <c r="O74" s="12">
        <v>0</v>
      </c>
      <c r="P74" s="12" t="e">
        <f>'приложение 1'!#REF!</f>
        <v>#REF!</v>
      </c>
      <c r="Q74" s="10">
        <v>0</v>
      </c>
      <c r="R74" s="12">
        <v>0</v>
      </c>
      <c r="S74" s="12">
        <v>0</v>
      </c>
      <c r="T74" s="12" t="e">
        <f>P74</f>
        <v>#REF!</v>
      </c>
    </row>
    <row r="75" spans="1:20" ht="54.75" customHeight="1">
      <c r="A75" s="174" t="s">
        <v>162</v>
      </c>
      <c r="B75" s="174"/>
      <c r="C75" s="11">
        <f>SUM(C76:C87)</f>
        <v>0</v>
      </c>
      <c r="D75" s="11">
        <f aca="true" t="shared" si="42" ref="D75:S75">SUM(D76:D87)</f>
        <v>0</v>
      </c>
      <c r="E75" s="11" t="e">
        <f t="shared" si="42"/>
        <v>#REF!</v>
      </c>
      <c r="F75" s="11" t="e">
        <f t="shared" si="42"/>
        <v>#REF!</v>
      </c>
      <c r="G75" s="11">
        <f t="shared" si="42"/>
        <v>0</v>
      </c>
      <c r="H75" s="11" t="e">
        <f t="shared" si="42"/>
        <v>#REF!</v>
      </c>
      <c r="I75" s="12">
        <f t="shared" si="42"/>
        <v>0</v>
      </c>
      <c r="J75" s="12">
        <f t="shared" si="42"/>
        <v>0</v>
      </c>
      <c r="K75" s="12" t="e">
        <f t="shared" si="42"/>
        <v>#REF!</v>
      </c>
      <c r="L75" s="12" t="e">
        <f t="shared" si="42"/>
        <v>#REF!</v>
      </c>
      <c r="M75" s="12">
        <f t="shared" si="42"/>
        <v>0</v>
      </c>
      <c r="N75" s="12" t="e">
        <f t="shared" si="42"/>
        <v>#REF!</v>
      </c>
      <c r="O75" s="12">
        <f t="shared" si="42"/>
        <v>0</v>
      </c>
      <c r="P75" s="12">
        <f t="shared" si="42"/>
        <v>0</v>
      </c>
      <c r="Q75" s="12" t="e">
        <f t="shared" si="42"/>
        <v>#REF!</v>
      </c>
      <c r="R75" s="12" t="e">
        <f t="shared" si="42"/>
        <v>#REF!</v>
      </c>
      <c r="S75" s="12">
        <f t="shared" si="42"/>
        <v>0</v>
      </c>
      <c r="T75" s="12">
        <v>2755</v>
      </c>
    </row>
    <row r="76" spans="1:20" ht="54.75" customHeight="1">
      <c r="A76" s="48" t="s">
        <v>103</v>
      </c>
      <c r="B76" s="48" t="s">
        <v>132</v>
      </c>
      <c r="C76" s="11">
        <f aca="true" t="shared" si="43" ref="C76:D78">SUM(C78:C88)</f>
        <v>0</v>
      </c>
      <c r="D76" s="11">
        <f t="shared" si="43"/>
        <v>0</v>
      </c>
      <c r="E76" s="11">
        <v>0</v>
      </c>
      <c r="F76" s="11" t="e">
        <f>'приложение 1'!#REF!</f>
        <v>#REF!</v>
      </c>
      <c r="G76" s="11">
        <v>0</v>
      </c>
      <c r="H76" s="11" t="e">
        <f aca="true" t="shared" si="44" ref="H76:H87">F76</f>
        <v>#REF!</v>
      </c>
      <c r="I76" s="12">
        <v>0</v>
      </c>
      <c r="J76" s="12">
        <v>0</v>
      </c>
      <c r="K76" s="12">
        <v>0</v>
      </c>
      <c r="L76" s="53" t="e">
        <f>'приложение 1'!#REF!</f>
        <v>#REF!</v>
      </c>
      <c r="M76" s="12">
        <v>0</v>
      </c>
      <c r="N76" s="12" t="e">
        <f aca="true" t="shared" si="45" ref="N76:N87">L76</f>
        <v>#REF!</v>
      </c>
      <c r="O76" s="12">
        <v>0</v>
      </c>
      <c r="P76" s="12">
        <v>0</v>
      </c>
      <c r="Q76" s="12">
        <v>0</v>
      </c>
      <c r="R76" s="12">
        <v>244</v>
      </c>
      <c r="S76" s="12">
        <v>0</v>
      </c>
      <c r="T76" s="12">
        <f aca="true" t="shared" si="46" ref="T76:T87">R76</f>
        <v>244</v>
      </c>
    </row>
    <row r="77" spans="1:20" ht="54.75" customHeight="1">
      <c r="A77" s="48" t="s">
        <v>17</v>
      </c>
      <c r="B77" s="48" t="s">
        <v>173</v>
      </c>
      <c r="C77" s="11">
        <f t="shared" si="43"/>
        <v>0</v>
      </c>
      <c r="D77" s="11">
        <f t="shared" si="43"/>
        <v>0</v>
      </c>
      <c r="E77" s="11">
        <v>0</v>
      </c>
      <c r="F77" s="11" t="e">
        <f>'приложение 1'!#REF!</f>
        <v>#REF!</v>
      </c>
      <c r="G77" s="11">
        <v>0</v>
      </c>
      <c r="H77" s="11" t="e">
        <f t="shared" si="44"/>
        <v>#REF!</v>
      </c>
      <c r="I77" s="12">
        <v>0</v>
      </c>
      <c r="J77" s="12">
        <v>0</v>
      </c>
      <c r="K77" s="12">
        <v>0</v>
      </c>
      <c r="L77" s="53" t="e">
        <f>'приложение 1'!#REF!</f>
        <v>#REF!</v>
      </c>
      <c r="M77" s="12">
        <v>0</v>
      </c>
      <c r="N77" s="12" t="e">
        <f t="shared" si="45"/>
        <v>#REF!</v>
      </c>
      <c r="O77" s="12">
        <v>0</v>
      </c>
      <c r="P77" s="12">
        <v>0</v>
      </c>
      <c r="Q77" s="12">
        <v>0</v>
      </c>
      <c r="R77" s="12">
        <v>229</v>
      </c>
      <c r="S77" s="12">
        <v>0</v>
      </c>
      <c r="T77" s="12">
        <f>R77</f>
        <v>229</v>
      </c>
    </row>
    <row r="78" spans="1:20" ht="54.75" customHeight="1">
      <c r="A78" s="48" t="s">
        <v>18</v>
      </c>
      <c r="B78" s="48" t="s">
        <v>151</v>
      </c>
      <c r="C78" s="11">
        <f t="shared" si="43"/>
        <v>0</v>
      </c>
      <c r="D78" s="11">
        <f t="shared" si="43"/>
        <v>0</v>
      </c>
      <c r="E78" s="11">
        <v>0</v>
      </c>
      <c r="F78" s="11">
        <f>'приложение 1'!N10</f>
        <v>4852.500000000001</v>
      </c>
      <c r="G78" s="11">
        <v>0</v>
      </c>
      <c r="H78" s="11">
        <f t="shared" si="44"/>
        <v>4852.500000000001</v>
      </c>
      <c r="I78" s="12">
        <v>0</v>
      </c>
      <c r="J78" s="12">
        <v>0</v>
      </c>
      <c r="K78" s="12">
        <v>0</v>
      </c>
      <c r="L78" s="12">
        <f>'приложение 1'!J10</f>
        <v>135</v>
      </c>
      <c r="M78" s="12">
        <v>0</v>
      </c>
      <c r="N78" s="12">
        <f t="shared" si="45"/>
        <v>135</v>
      </c>
      <c r="O78" s="12">
        <v>0</v>
      </c>
      <c r="P78" s="12">
        <v>0</v>
      </c>
      <c r="Q78" s="12">
        <v>0</v>
      </c>
      <c r="R78" s="12">
        <f>'приложение 1'!H10</f>
        <v>337</v>
      </c>
      <c r="S78" s="12">
        <v>0</v>
      </c>
      <c r="T78" s="12">
        <f t="shared" si="46"/>
        <v>337</v>
      </c>
    </row>
    <row r="79" spans="1:20" ht="54.75" customHeight="1">
      <c r="A79" s="48" t="s">
        <v>19</v>
      </c>
      <c r="B79" s="48" t="s">
        <v>174</v>
      </c>
      <c r="C79" s="11">
        <f>SUM(C81:C99)</f>
        <v>0</v>
      </c>
      <c r="D79" s="11">
        <f>SUM(D81:D99)</f>
        <v>0</v>
      </c>
      <c r="E79" s="11">
        <v>0</v>
      </c>
      <c r="F79" s="11" t="e">
        <f>'приложение 1'!#REF!</f>
        <v>#REF!</v>
      </c>
      <c r="G79" s="11">
        <v>0</v>
      </c>
      <c r="H79" s="11" t="e">
        <f t="shared" si="44"/>
        <v>#REF!</v>
      </c>
      <c r="I79" s="12">
        <v>0</v>
      </c>
      <c r="J79" s="12">
        <v>0</v>
      </c>
      <c r="K79" s="12">
        <v>0</v>
      </c>
      <c r="L79" s="12" t="e">
        <f>'приложение 1'!#REF!</f>
        <v>#REF!</v>
      </c>
      <c r="M79" s="12">
        <v>0</v>
      </c>
      <c r="N79" s="12" t="e">
        <f t="shared" si="45"/>
        <v>#REF!</v>
      </c>
      <c r="O79" s="12">
        <v>0</v>
      </c>
      <c r="P79" s="12">
        <v>0</v>
      </c>
      <c r="Q79" s="12">
        <v>0</v>
      </c>
      <c r="R79" s="12" t="e">
        <f>'приложение 1'!#REF!</f>
        <v>#REF!</v>
      </c>
      <c r="S79" s="12">
        <v>0</v>
      </c>
      <c r="T79" s="12" t="e">
        <f t="shared" si="46"/>
        <v>#REF!</v>
      </c>
    </row>
    <row r="80" spans="1:20" ht="54.75" customHeight="1">
      <c r="A80" s="48" t="s">
        <v>20</v>
      </c>
      <c r="B80" s="48" t="s">
        <v>156</v>
      </c>
      <c r="C80" s="11">
        <f>SUM(C83:C100)</f>
        <v>0</v>
      </c>
      <c r="D80" s="11">
        <f>SUM(D83:D100)</f>
        <v>0</v>
      </c>
      <c r="E80" s="11">
        <v>0</v>
      </c>
      <c r="F80" s="11" t="e">
        <f>'приложение 1'!#REF!</f>
        <v>#REF!</v>
      </c>
      <c r="G80" s="11">
        <v>0</v>
      </c>
      <c r="H80" s="11" t="e">
        <f t="shared" si="44"/>
        <v>#REF!</v>
      </c>
      <c r="I80" s="12">
        <v>0</v>
      </c>
      <c r="J80" s="12">
        <v>0</v>
      </c>
      <c r="K80" s="12">
        <v>0</v>
      </c>
      <c r="L80" s="53" t="e">
        <f>'приложение 1'!#REF!</f>
        <v>#REF!</v>
      </c>
      <c r="M80" s="12">
        <v>0</v>
      </c>
      <c r="N80" s="12" t="e">
        <f t="shared" si="45"/>
        <v>#REF!</v>
      </c>
      <c r="O80" s="12">
        <v>0</v>
      </c>
      <c r="P80" s="12">
        <v>0</v>
      </c>
      <c r="Q80" s="12">
        <v>0</v>
      </c>
      <c r="R80" s="12">
        <v>132</v>
      </c>
      <c r="S80" s="12">
        <v>0</v>
      </c>
      <c r="T80" s="12">
        <f t="shared" si="46"/>
        <v>132</v>
      </c>
    </row>
    <row r="81" spans="1:20" ht="54.75" customHeight="1">
      <c r="A81" s="48" t="s">
        <v>21</v>
      </c>
      <c r="B81" s="48" t="s">
        <v>175</v>
      </c>
      <c r="C81" s="11">
        <f>SUM(C87:C92)</f>
        <v>0</v>
      </c>
      <c r="D81" s="11">
        <f>SUM(D87:D92)</f>
        <v>0</v>
      </c>
      <c r="E81" s="11">
        <f>SUM(E87:E92)</f>
        <v>0</v>
      </c>
      <c r="F81" s="11" t="e">
        <f>'приложение 1'!#REF!</f>
        <v>#REF!</v>
      </c>
      <c r="G81" s="11">
        <v>0</v>
      </c>
      <c r="H81" s="11" t="e">
        <f t="shared" si="44"/>
        <v>#REF!</v>
      </c>
      <c r="I81" s="12">
        <v>0</v>
      </c>
      <c r="J81" s="12">
        <v>0</v>
      </c>
      <c r="K81" s="12">
        <v>0</v>
      </c>
      <c r="L81" s="53" t="e">
        <f>'приложение 1'!#REF!</f>
        <v>#REF!</v>
      </c>
      <c r="M81" s="12">
        <v>0</v>
      </c>
      <c r="N81" s="12" t="e">
        <f t="shared" si="45"/>
        <v>#REF!</v>
      </c>
      <c r="O81" s="12">
        <v>0</v>
      </c>
      <c r="P81" s="12">
        <v>0</v>
      </c>
      <c r="Q81" s="12">
        <v>0</v>
      </c>
      <c r="R81" s="12" t="e">
        <f>'приложение 1'!#REF!</f>
        <v>#REF!</v>
      </c>
      <c r="S81" s="12">
        <v>0</v>
      </c>
      <c r="T81" s="12" t="e">
        <f t="shared" si="46"/>
        <v>#REF!</v>
      </c>
    </row>
    <row r="82" spans="1:20" ht="54.75" customHeight="1">
      <c r="A82" s="48" t="s">
        <v>22</v>
      </c>
      <c r="B82" s="48" t="s">
        <v>176</v>
      </c>
      <c r="C82" s="11">
        <f>SUM(C88:C101)</f>
        <v>0</v>
      </c>
      <c r="D82" s="11">
        <f>SUM(D88:D101)</f>
        <v>0</v>
      </c>
      <c r="E82" s="11">
        <f>SUM(E88:E101)</f>
        <v>0</v>
      </c>
      <c r="F82" s="11" t="e">
        <f>'приложение 1'!#REF!</f>
        <v>#REF!</v>
      </c>
      <c r="G82" s="11">
        <v>0</v>
      </c>
      <c r="H82" s="11" t="e">
        <f>F82</f>
        <v>#REF!</v>
      </c>
      <c r="I82" s="12">
        <v>0</v>
      </c>
      <c r="J82" s="12">
        <v>0</v>
      </c>
      <c r="K82" s="12">
        <v>0</v>
      </c>
      <c r="L82" s="53" t="e">
        <f>'приложение 1'!#REF!</f>
        <v>#REF!</v>
      </c>
      <c r="M82" s="12">
        <v>0</v>
      </c>
      <c r="N82" s="12" t="e">
        <f>L82</f>
        <v>#REF!</v>
      </c>
      <c r="O82" s="12">
        <v>0</v>
      </c>
      <c r="P82" s="12">
        <v>0</v>
      </c>
      <c r="Q82" s="12">
        <v>0</v>
      </c>
      <c r="R82" s="12" t="e">
        <f>'приложение 1'!#REF!</f>
        <v>#REF!</v>
      </c>
      <c r="S82" s="12">
        <v>0</v>
      </c>
      <c r="T82" s="12" t="e">
        <f>R82</f>
        <v>#REF!</v>
      </c>
    </row>
    <row r="83" spans="1:20" ht="54.75" customHeight="1">
      <c r="A83" s="48" t="s">
        <v>23</v>
      </c>
      <c r="B83" s="48" t="s">
        <v>126</v>
      </c>
      <c r="C83" s="11">
        <f>SUM(C88:C92)</f>
        <v>0</v>
      </c>
      <c r="D83" s="11">
        <f>SUM(D88:D92)</f>
        <v>0</v>
      </c>
      <c r="E83" s="11">
        <f>SUM(E88:E92)</f>
        <v>0</v>
      </c>
      <c r="F83" s="11" t="e">
        <f>'приложение 1'!#REF!</f>
        <v>#REF!</v>
      </c>
      <c r="G83" s="11">
        <v>0</v>
      </c>
      <c r="H83" s="11" t="e">
        <f t="shared" si="44"/>
        <v>#REF!</v>
      </c>
      <c r="I83" s="12">
        <v>0</v>
      </c>
      <c r="J83" s="12">
        <v>0</v>
      </c>
      <c r="K83" s="12">
        <v>0</v>
      </c>
      <c r="L83" s="53" t="e">
        <f>'приложение 1'!#REF!</f>
        <v>#REF!</v>
      </c>
      <c r="M83" s="12">
        <v>0</v>
      </c>
      <c r="N83" s="12" t="e">
        <f t="shared" si="45"/>
        <v>#REF!</v>
      </c>
      <c r="O83" s="12">
        <v>0</v>
      </c>
      <c r="P83" s="12">
        <v>0</v>
      </c>
      <c r="Q83" s="12">
        <v>0</v>
      </c>
      <c r="R83" s="12" t="e">
        <f>'приложение 1'!#REF!</f>
        <v>#REF!</v>
      </c>
      <c r="S83" s="12">
        <v>0</v>
      </c>
      <c r="T83" s="12" t="e">
        <f t="shared" si="46"/>
        <v>#REF!</v>
      </c>
    </row>
    <row r="84" spans="1:20" ht="54.75" customHeight="1">
      <c r="A84" s="48" t="s">
        <v>24</v>
      </c>
      <c r="B84" s="48" t="s">
        <v>177</v>
      </c>
      <c r="C84" s="11">
        <f>SUM(C89:C101)</f>
        <v>0</v>
      </c>
      <c r="D84" s="11">
        <f>SUM(D89:D101)</f>
        <v>0</v>
      </c>
      <c r="E84" s="11">
        <f>SUM(E89:E101)</f>
        <v>0</v>
      </c>
      <c r="F84" s="11" t="e">
        <f>'приложение 1'!#REF!</f>
        <v>#REF!</v>
      </c>
      <c r="G84" s="11">
        <v>0</v>
      </c>
      <c r="H84" s="11" t="e">
        <f t="shared" si="44"/>
        <v>#REF!</v>
      </c>
      <c r="I84" s="12">
        <v>0</v>
      </c>
      <c r="J84" s="12">
        <v>0</v>
      </c>
      <c r="K84" s="12">
        <v>0</v>
      </c>
      <c r="L84" s="53" t="e">
        <f>'приложение 1'!#REF!</f>
        <v>#REF!</v>
      </c>
      <c r="M84" s="12">
        <v>0</v>
      </c>
      <c r="N84" s="12" t="e">
        <f t="shared" si="45"/>
        <v>#REF!</v>
      </c>
      <c r="O84" s="12">
        <v>0</v>
      </c>
      <c r="P84" s="12">
        <v>0</v>
      </c>
      <c r="Q84" s="12">
        <v>0</v>
      </c>
      <c r="R84" s="12">
        <v>86</v>
      </c>
      <c r="S84" s="12">
        <v>0</v>
      </c>
      <c r="T84" s="12">
        <f t="shared" si="46"/>
        <v>86</v>
      </c>
    </row>
    <row r="85" spans="1:20" ht="54.75" customHeight="1">
      <c r="A85" s="48" t="s">
        <v>25</v>
      </c>
      <c r="B85" s="48" t="s">
        <v>178</v>
      </c>
      <c r="C85" s="11">
        <f>SUM(C89:C102)</f>
        <v>0</v>
      </c>
      <c r="D85" s="11">
        <f>SUM(D89:D102)</f>
        <v>0</v>
      </c>
      <c r="E85" s="11" t="e">
        <f>'приложение 1'!#REF!</f>
        <v>#REF!</v>
      </c>
      <c r="F85" s="92">
        <v>0</v>
      </c>
      <c r="G85" s="11">
        <v>0</v>
      </c>
      <c r="H85" s="11" t="e">
        <f>E85</f>
        <v>#REF!</v>
      </c>
      <c r="I85" s="12">
        <v>0</v>
      </c>
      <c r="J85" s="12">
        <v>0</v>
      </c>
      <c r="K85" s="53" t="e">
        <f>'приложение 1'!#REF!</f>
        <v>#REF!</v>
      </c>
      <c r="L85" s="93">
        <v>0</v>
      </c>
      <c r="M85" s="12">
        <v>0</v>
      </c>
      <c r="N85" s="12" t="e">
        <f>K85</f>
        <v>#REF!</v>
      </c>
      <c r="O85" s="12">
        <v>0</v>
      </c>
      <c r="P85" s="12">
        <v>0</v>
      </c>
      <c r="Q85" s="12" t="e">
        <f>'приложение 1'!#REF!</f>
        <v>#REF!</v>
      </c>
      <c r="R85" s="93">
        <v>0</v>
      </c>
      <c r="S85" s="12">
        <v>0</v>
      </c>
      <c r="T85" s="12" t="e">
        <f>Q85</f>
        <v>#REF!</v>
      </c>
    </row>
    <row r="86" spans="1:20" ht="54.75" customHeight="1">
      <c r="A86" s="48" t="s">
        <v>26</v>
      </c>
      <c r="B86" s="48" t="s">
        <v>144</v>
      </c>
      <c r="C86" s="11">
        <f>SUM(C90:C102)</f>
        <v>0</v>
      </c>
      <c r="D86" s="11">
        <f>SUM(D90:D102)</f>
        <v>0</v>
      </c>
      <c r="E86" s="11">
        <f>SUM(E90:E102)</f>
        <v>0</v>
      </c>
      <c r="F86" s="11" t="e">
        <f>'приложение 1'!#REF!</f>
        <v>#REF!</v>
      </c>
      <c r="G86" s="11">
        <v>0</v>
      </c>
      <c r="H86" s="11" t="e">
        <f>F86</f>
        <v>#REF!</v>
      </c>
      <c r="I86" s="12">
        <v>0</v>
      </c>
      <c r="J86" s="12">
        <v>0</v>
      </c>
      <c r="K86" s="12">
        <v>0</v>
      </c>
      <c r="L86" s="53" t="e">
        <f>'приложение 1'!#REF!</f>
        <v>#REF!</v>
      </c>
      <c r="M86" s="12">
        <v>0</v>
      </c>
      <c r="N86" s="12" t="e">
        <f t="shared" si="45"/>
        <v>#REF!</v>
      </c>
      <c r="O86" s="12">
        <v>0</v>
      </c>
      <c r="P86" s="12">
        <v>0</v>
      </c>
      <c r="Q86" s="12">
        <v>0</v>
      </c>
      <c r="R86" s="12" t="e">
        <f>'приложение 1'!#REF!</f>
        <v>#REF!</v>
      </c>
      <c r="S86" s="12">
        <v>0</v>
      </c>
      <c r="T86" s="12" t="e">
        <f t="shared" si="46"/>
        <v>#REF!</v>
      </c>
    </row>
    <row r="87" spans="1:20" ht="54.75" customHeight="1">
      <c r="A87" s="48" t="s">
        <v>27</v>
      </c>
      <c r="B87" s="48" t="s">
        <v>128</v>
      </c>
      <c r="C87" s="11">
        <f>SUM(C91:C102)</f>
        <v>0</v>
      </c>
      <c r="D87" s="11">
        <f>SUM(D91:D102)</f>
        <v>0</v>
      </c>
      <c r="E87" s="11">
        <f>SUM(E91:E102)</f>
        <v>0</v>
      </c>
      <c r="F87" s="11" t="e">
        <f>'приложение 1'!#REF!</f>
        <v>#REF!</v>
      </c>
      <c r="G87" s="11">
        <v>0</v>
      </c>
      <c r="H87" s="11" t="e">
        <f t="shared" si="44"/>
        <v>#REF!</v>
      </c>
      <c r="I87" s="12">
        <v>0</v>
      </c>
      <c r="J87" s="12">
        <v>0</v>
      </c>
      <c r="K87" s="12">
        <v>0</v>
      </c>
      <c r="L87" s="12" t="e">
        <f>'приложение 1'!#REF!</f>
        <v>#REF!</v>
      </c>
      <c r="M87" s="12">
        <v>0</v>
      </c>
      <c r="N87" s="12" t="e">
        <f t="shared" si="45"/>
        <v>#REF!</v>
      </c>
      <c r="O87" s="12">
        <v>0</v>
      </c>
      <c r="P87" s="12">
        <v>0</v>
      </c>
      <c r="Q87" s="12">
        <v>0</v>
      </c>
      <c r="R87" s="12" t="e">
        <f>'приложение 1'!#REF!</f>
        <v>#REF!</v>
      </c>
      <c r="S87" s="12">
        <v>0</v>
      </c>
      <c r="T87" s="12" t="e">
        <f t="shared" si="46"/>
        <v>#REF!</v>
      </c>
    </row>
    <row r="88" spans="1:20" ht="54.75" customHeight="1">
      <c r="A88" s="174" t="s">
        <v>163</v>
      </c>
      <c r="B88" s="174"/>
      <c r="C88" s="11">
        <f>SUM(C89:C96)</f>
        <v>0</v>
      </c>
      <c r="D88" s="11">
        <f aca="true" t="shared" si="47" ref="D88:T88">SUM(D89:D96)</f>
        <v>0</v>
      </c>
      <c r="E88" s="11">
        <f t="shared" si="47"/>
        <v>0</v>
      </c>
      <c r="F88" s="11">
        <f t="shared" si="47"/>
        <v>0</v>
      </c>
      <c r="G88" s="11" t="e">
        <f t="shared" si="47"/>
        <v>#REF!</v>
      </c>
      <c r="H88" s="11" t="e">
        <f t="shared" si="47"/>
        <v>#REF!</v>
      </c>
      <c r="I88" s="12">
        <f t="shared" si="47"/>
        <v>0</v>
      </c>
      <c r="J88" s="12">
        <f t="shared" si="47"/>
        <v>0</v>
      </c>
      <c r="K88" s="12">
        <f t="shared" si="47"/>
        <v>0</v>
      </c>
      <c r="L88" s="12">
        <f t="shared" si="47"/>
        <v>0</v>
      </c>
      <c r="M88" s="12" t="e">
        <f t="shared" si="47"/>
        <v>#REF!</v>
      </c>
      <c r="N88" s="12" t="e">
        <f t="shared" si="47"/>
        <v>#REF!</v>
      </c>
      <c r="O88" s="12">
        <f t="shared" si="47"/>
        <v>0</v>
      </c>
      <c r="P88" s="12">
        <f t="shared" si="47"/>
        <v>0</v>
      </c>
      <c r="Q88" s="12">
        <f t="shared" si="47"/>
        <v>0</v>
      </c>
      <c r="R88" s="12">
        <f t="shared" si="47"/>
        <v>0</v>
      </c>
      <c r="S88" s="12" t="e">
        <f t="shared" si="47"/>
        <v>#REF!</v>
      </c>
      <c r="T88" s="12" t="e">
        <f t="shared" si="47"/>
        <v>#REF!</v>
      </c>
    </row>
    <row r="89" spans="1:20" ht="54.75" customHeight="1">
      <c r="A89" s="48" t="s">
        <v>103</v>
      </c>
      <c r="B89" s="97" t="s">
        <v>143</v>
      </c>
      <c r="C89" s="11">
        <v>0</v>
      </c>
      <c r="D89" s="11">
        <v>0</v>
      </c>
      <c r="E89" s="11">
        <v>0</v>
      </c>
      <c r="F89" s="11">
        <v>0</v>
      </c>
      <c r="G89" s="11" t="e">
        <f>'приложение 1'!#REF!</f>
        <v>#REF!</v>
      </c>
      <c r="H89" s="11" t="e">
        <f aca="true" t="shared" si="48" ref="H89:H94">G89</f>
        <v>#REF!</v>
      </c>
      <c r="I89" s="12">
        <v>0</v>
      </c>
      <c r="J89" s="12">
        <v>0</v>
      </c>
      <c r="K89" s="12">
        <v>0</v>
      </c>
      <c r="L89" s="12">
        <v>0</v>
      </c>
      <c r="M89" s="53" t="e">
        <f>'приложение 1'!#REF!</f>
        <v>#REF!</v>
      </c>
      <c r="N89" s="12" t="e">
        <f aca="true" t="shared" si="49" ref="N89:N94">M89</f>
        <v>#REF!</v>
      </c>
      <c r="O89" s="12">
        <v>0</v>
      </c>
      <c r="P89" s="12">
        <v>0</v>
      </c>
      <c r="Q89" s="12">
        <v>0</v>
      </c>
      <c r="R89" s="12">
        <v>0</v>
      </c>
      <c r="S89" s="12" t="e">
        <f>'приложение 1'!#REF!</f>
        <v>#REF!</v>
      </c>
      <c r="T89" s="12" t="e">
        <f aca="true" t="shared" si="50" ref="T89:T94">S89</f>
        <v>#REF!</v>
      </c>
    </row>
    <row r="90" spans="1:20" ht="54.75" customHeight="1">
      <c r="A90" s="48" t="s">
        <v>17</v>
      </c>
      <c r="B90" s="97" t="s">
        <v>137</v>
      </c>
      <c r="C90" s="11">
        <v>0</v>
      </c>
      <c r="D90" s="11">
        <v>0</v>
      </c>
      <c r="E90" s="11">
        <v>0</v>
      </c>
      <c r="F90" s="11">
        <v>0</v>
      </c>
      <c r="G90" s="11" t="e">
        <f>'приложение 1'!#REF!</f>
        <v>#REF!</v>
      </c>
      <c r="H90" s="11" t="e">
        <f t="shared" si="48"/>
        <v>#REF!</v>
      </c>
      <c r="I90" s="12">
        <v>0</v>
      </c>
      <c r="J90" s="12">
        <v>0</v>
      </c>
      <c r="K90" s="12">
        <v>0</v>
      </c>
      <c r="L90" s="12">
        <v>0</v>
      </c>
      <c r="M90" s="12" t="e">
        <f>'приложение 1'!#REF!</f>
        <v>#REF!</v>
      </c>
      <c r="N90" s="12" t="e">
        <f t="shared" si="49"/>
        <v>#REF!</v>
      </c>
      <c r="O90" s="12">
        <v>0</v>
      </c>
      <c r="P90" s="12">
        <v>0</v>
      </c>
      <c r="Q90" s="12">
        <v>0</v>
      </c>
      <c r="R90" s="12">
        <v>0</v>
      </c>
      <c r="S90" s="12" t="e">
        <f>'приложение 1'!#REF!</f>
        <v>#REF!</v>
      </c>
      <c r="T90" s="12" t="e">
        <f t="shared" si="50"/>
        <v>#REF!</v>
      </c>
    </row>
    <row r="91" spans="1:20" ht="54.75" customHeight="1">
      <c r="A91" s="48" t="s">
        <v>18</v>
      </c>
      <c r="B91" s="97" t="s">
        <v>179</v>
      </c>
      <c r="C91" s="11">
        <v>0</v>
      </c>
      <c r="D91" s="11">
        <v>0</v>
      </c>
      <c r="E91" s="11">
        <v>0</v>
      </c>
      <c r="F91" s="11">
        <v>0</v>
      </c>
      <c r="G91" s="11" t="e">
        <f>'приложение 1'!#REF!</f>
        <v>#REF!</v>
      </c>
      <c r="H91" s="11" t="e">
        <f t="shared" si="48"/>
        <v>#REF!</v>
      </c>
      <c r="I91" s="12">
        <v>0</v>
      </c>
      <c r="J91" s="12">
        <v>0</v>
      </c>
      <c r="K91" s="12">
        <v>0</v>
      </c>
      <c r="L91" s="12">
        <v>0</v>
      </c>
      <c r="M91" s="12" t="e">
        <f>'приложение 1'!#REF!</f>
        <v>#REF!</v>
      </c>
      <c r="N91" s="12" t="e">
        <f t="shared" si="49"/>
        <v>#REF!</v>
      </c>
      <c r="O91" s="12">
        <v>0</v>
      </c>
      <c r="P91" s="12">
        <v>0</v>
      </c>
      <c r="Q91" s="12">
        <v>0</v>
      </c>
      <c r="R91" s="12">
        <v>0</v>
      </c>
      <c r="S91" s="53" t="e">
        <f>'приложение 1'!#REF!</f>
        <v>#REF!</v>
      </c>
      <c r="T91" s="12" t="e">
        <f t="shared" si="50"/>
        <v>#REF!</v>
      </c>
    </row>
    <row r="92" spans="1:20" ht="54.75" customHeight="1">
      <c r="A92" s="48" t="s">
        <v>19</v>
      </c>
      <c r="B92" s="97" t="s">
        <v>132</v>
      </c>
      <c r="C92" s="11">
        <v>0</v>
      </c>
      <c r="D92" s="11">
        <v>0</v>
      </c>
      <c r="E92" s="11">
        <v>0</v>
      </c>
      <c r="F92" s="11">
        <v>0</v>
      </c>
      <c r="G92" s="11" t="e">
        <f>'приложение 1'!#REF!</f>
        <v>#REF!</v>
      </c>
      <c r="H92" s="11" t="e">
        <f t="shared" si="48"/>
        <v>#REF!</v>
      </c>
      <c r="I92" s="12">
        <v>0</v>
      </c>
      <c r="J92" s="12">
        <v>0</v>
      </c>
      <c r="K92" s="12">
        <v>0</v>
      </c>
      <c r="L92" s="12">
        <v>0</v>
      </c>
      <c r="M92" s="53" t="e">
        <f>'приложение 1'!#REF!</f>
        <v>#REF!</v>
      </c>
      <c r="N92" s="12" t="e">
        <f t="shared" si="49"/>
        <v>#REF!</v>
      </c>
      <c r="O92" s="12">
        <v>0</v>
      </c>
      <c r="P92" s="12">
        <v>0</v>
      </c>
      <c r="Q92" s="12">
        <v>0</v>
      </c>
      <c r="R92" s="12">
        <v>0</v>
      </c>
      <c r="S92" s="12" t="e">
        <f>'приложение 1'!#REF!</f>
        <v>#REF!</v>
      </c>
      <c r="T92" s="12" t="e">
        <f t="shared" si="50"/>
        <v>#REF!</v>
      </c>
    </row>
    <row r="93" spans="1:20" ht="54.75" customHeight="1">
      <c r="A93" s="48" t="s">
        <v>20</v>
      </c>
      <c r="B93" s="97" t="s">
        <v>155</v>
      </c>
      <c r="C93" s="11">
        <v>0</v>
      </c>
      <c r="D93" s="11">
        <v>0</v>
      </c>
      <c r="E93" s="11">
        <v>0</v>
      </c>
      <c r="F93" s="11">
        <v>0</v>
      </c>
      <c r="G93" s="11" t="e">
        <f>'приложение 1'!#REF!</f>
        <v>#REF!</v>
      </c>
      <c r="H93" s="11" t="e">
        <f t="shared" si="48"/>
        <v>#REF!</v>
      </c>
      <c r="I93" s="12">
        <v>0</v>
      </c>
      <c r="J93" s="12">
        <v>0</v>
      </c>
      <c r="K93" s="12">
        <v>0</v>
      </c>
      <c r="L93" s="12">
        <v>0</v>
      </c>
      <c r="M93" s="12" t="e">
        <f>'приложение 1'!#REF!</f>
        <v>#REF!</v>
      </c>
      <c r="N93" s="12" t="e">
        <f>M93</f>
        <v>#REF!</v>
      </c>
      <c r="O93" s="12">
        <v>0</v>
      </c>
      <c r="P93" s="12">
        <v>0</v>
      </c>
      <c r="Q93" s="12">
        <v>0</v>
      </c>
      <c r="R93" s="12">
        <v>0</v>
      </c>
      <c r="S93" s="12" t="e">
        <f>'приложение 1'!#REF!</f>
        <v>#REF!</v>
      </c>
      <c r="T93" s="12" t="e">
        <f>S93</f>
        <v>#REF!</v>
      </c>
    </row>
    <row r="94" spans="1:20" ht="54.75" customHeight="1">
      <c r="A94" s="48" t="s">
        <v>21</v>
      </c>
      <c r="B94" s="97" t="s">
        <v>129</v>
      </c>
      <c r="C94" s="11">
        <v>0</v>
      </c>
      <c r="D94" s="11">
        <v>0</v>
      </c>
      <c r="E94" s="11">
        <v>0</v>
      </c>
      <c r="F94" s="11">
        <v>0</v>
      </c>
      <c r="G94" s="11" t="e">
        <f>'приложение 1'!#REF!</f>
        <v>#REF!</v>
      </c>
      <c r="H94" s="11" t="e">
        <f t="shared" si="48"/>
        <v>#REF!</v>
      </c>
      <c r="I94" s="12">
        <v>0</v>
      </c>
      <c r="J94" s="12">
        <v>0</v>
      </c>
      <c r="K94" s="12">
        <v>0</v>
      </c>
      <c r="L94" s="12">
        <v>0</v>
      </c>
      <c r="M94" s="53" t="e">
        <f>'приложение 1'!#REF!</f>
        <v>#REF!</v>
      </c>
      <c r="N94" s="12" t="e">
        <f t="shared" si="49"/>
        <v>#REF!</v>
      </c>
      <c r="O94" s="12">
        <v>0</v>
      </c>
      <c r="P94" s="12">
        <v>0</v>
      </c>
      <c r="Q94" s="12">
        <v>0</v>
      </c>
      <c r="R94" s="12">
        <v>0</v>
      </c>
      <c r="S94" s="12" t="e">
        <f>'приложение 1'!#REF!</f>
        <v>#REF!</v>
      </c>
      <c r="T94" s="12" t="e">
        <f t="shared" si="50"/>
        <v>#REF!</v>
      </c>
    </row>
    <row r="95" spans="1:20" ht="54.75" customHeight="1">
      <c r="A95" s="48" t="s">
        <v>22</v>
      </c>
      <c r="B95" s="97" t="s">
        <v>124</v>
      </c>
      <c r="C95" s="11">
        <v>0</v>
      </c>
      <c r="D95" s="11">
        <v>0</v>
      </c>
      <c r="E95" s="11">
        <v>0</v>
      </c>
      <c r="F95" s="11">
        <v>0</v>
      </c>
      <c r="G95" s="11" t="e">
        <f>'приложение 1'!#REF!</f>
        <v>#REF!</v>
      </c>
      <c r="H95" s="11" t="e">
        <f>G95</f>
        <v>#REF!</v>
      </c>
      <c r="I95" s="12">
        <v>0</v>
      </c>
      <c r="J95" s="12">
        <v>0</v>
      </c>
      <c r="K95" s="12">
        <v>0</v>
      </c>
      <c r="L95" s="12">
        <v>0</v>
      </c>
      <c r="M95" s="53" t="e">
        <f>'приложение 1'!#REF!</f>
        <v>#REF!</v>
      </c>
      <c r="N95" s="12" t="e">
        <f>M95</f>
        <v>#REF!</v>
      </c>
      <c r="O95" s="12">
        <v>0</v>
      </c>
      <c r="P95" s="12">
        <v>0</v>
      </c>
      <c r="Q95" s="12">
        <v>0</v>
      </c>
      <c r="R95" s="12">
        <v>0</v>
      </c>
      <c r="S95" s="12" t="e">
        <f>'приложение 1'!#REF!</f>
        <v>#REF!</v>
      </c>
      <c r="T95" s="12" t="e">
        <f>S95</f>
        <v>#REF!</v>
      </c>
    </row>
    <row r="96" spans="1:20" ht="54.75" customHeight="1">
      <c r="A96" s="48" t="s">
        <v>23</v>
      </c>
      <c r="B96" s="97" t="s">
        <v>142</v>
      </c>
      <c r="C96" s="11">
        <v>0</v>
      </c>
      <c r="D96" s="11">
        <v>0</v>
      </c>
      <c r="E96" s="11">
        <v>0</v>
      </c>
      <c r="F96" s="11">
        <v>0</v>
      </c>
      <c r="G96" s="11" t="e">
        <f>'приложение 1'!#REF!</f>
        <v>#REF!</v>
      </c>
      <c r="H96" s="11" t="e">
        <f>G96</f>
        <v>#REF!</v>
      </c>
      <c r="I96" s="12">
        <v>0</v>
      </c>
      <c r="J96" s="12">
        <v>0</v>
      </c>
      <c r="K96" s="12">
        <v>0</v>
      </c>
      <c r="L96" s="12">
        <v>0</v>
      </c>
      <c r="M96" s="53" t="e">
        <f>'приложение 1'!#REF!</f>
        <v>#REF!</v>
      </c>
      <c r="N96" s="12" t="e">
        <f>M96</f>
        <v>#REF!</v>
      </c>
      <c r="O96" s="12">
        <v>0</v>
      </c>
      <c r="P96" s="12">
        <v>0</v>
      </c>
      <c r="Q96" s="12">
        <v>0</v>
      </c>
      <c r="R96" s="12">
        <v>0</v>
      </c>
      <c r="S96" s="12" t="e">
        <f>'приложение 1'!#REF!</f>
        <v>#REF!</v>
      </c>
      <c r="T96" s="12" t="e">
        <f>S96</f>
        <v>#REF!</v>
      </c>
    </row>
    <row r="97" spans="1:20" ht="54.75" customHeight="1">
      <c r="A97" s="174" t="s">
        <v>164</v>
      </c>
      <c r="B97" s="174"/>
      <c r="C97" s="11">
        <f>C98+C99+C100+C101+C102+C103</f>
        <v>0</v>
      </c>
      <c r="D97" s="11">
        <f aca="true" t="shared" si="51" ref="D97:T97">D98+D99+D100+D101+D102+D103</f>
        <v>0</v>
      </c>
      <c r="E97" s="11">
        <f t="shared" si="51"/>
        <v>0</v>
      </c>
      <c r="F97" s="11">
        <f t="shared" si="51"/>
        <v>0</v>
      </c>
      <c r="G97" s="11" t="e">
        <f t="shared" si="51"/>
        <v>#REF!</v>
      </c>
      <c r="H97" s="11" t="e">
        <f t="shared" si="51"/>
        <v>#REF!</v>
      </c>
      <c r="I97" s="12">
        <f t="shared" si="51"/>
        <v>0</v>
      </c>
      <c r="J97" s="12">
        <f t="shared" si="51"/>
        <v>0</v>
      </c>
      <c r="K97" s="12">
        <f t="shared" si="51"/>
        <v>0</v>
      </c>
      <c r="L97" s="12">
        <f t="shared" si="51"/>
        <v>0</v>
      </c>
      <c r="M97" s="12" t="e">
        <f t="shared" si="51"/>
        <v>#REF!</v>
      </c>
      <c r="N97" s="12" t="e">
        <f t="shared" si="51"/>
        <v>#REF!</v>
      </c>
      <c r="O97" s="12">
        <f t="shared" si="51"/>
        <v>0</v>
      </c>
      <c r="P97" s="12">
        <f t="shared" si="51"/>
        <v>0</v>
      </c>
      <c r="Q97" s="12">
        <f t="shared" si="51"/>
        <v>0</v>
      </c>
      <c r="R97" s="12">
        <f t="shared" si="51"/>
        <v>0</v>
      </c>
      <c r="S97" s="12" t="e">
        <f t="shared" si="51"/>
        <v>#REF!</v>
      </c>
      <c r="T97" s="12" t="e">
        <f t="shared" si="51"/>
        <v>#REF!</v>
      </c>
    </row>
    <row r="98" spans="1:20" ht="54.75" customHeight="1">
      <c r="A98" s="48" t="s">
        <v>103</v>
      </c>
      <c r="B98" s="48" t="s">
        <v>139</v>
      </c>
      <c r="C98" s="11">
        <v>0</v>
      </c>
      <c r="D98" s="11">
        <v>0</v>
      </c>
      <c r="E98" s="11">
        <v>0</v>
      </c>
      <c r="F98" s="11">
        <v>0</v>
      </c>
      <c r="G98" s="11" t="e">
        <f>'приложение 1'!#REF!</f>
        <v>#REF!</v>
      </c>
      <c r="H98" s="11" t="e">
        <f aca="true" t="shared" si="52" ref="H98:H103">G98</f>
        <v>#REF!</v>
      </c>
      <c r="I98" s="12">
        <v>0</v>
      </c>
      <c r="J98" s="12">
        <v>0</v>
      </c>
      <c r="K98" s="12">
        <v>0</v>
      </c>
      <c r="L98" s="12">
        <v>0</v>
      </c>
      <c r="M98" s="53" t="e">
        <f>'приложение 1'!#REF!</f>
        <v>#REF!</v>
      </c>
      <c r="N98" s="12" t="e">
        <f aca="true" t="shared" si="53" ref="N98:N103">M98</f>
        <v>#REF!</v>
      </c>
      <c r="O98" s="12">
        <v>0</v>
      </c>
      <c r="P98" s="12">
        <v>0</v>
      </c>
      <c r="Q98" s="12">
        <v>0</v>
      </c>
      <c r="R98" s="12">
        <v>0</v>
      </c>
      <c r="S98" s="12" t="e">
        <f>'приложение 1'!#REF!</f>
        <v>#REF!</v>
      </c>
      <c r="T98" s="12">
        <v>8</v>
      </c>
    </row>
    <row r="99" spans="1:20" ht="54.75" customHeight="1">
      <c r="A99" s="48" t="s">
        <v>17</v>
      </c>
      <c r="B99" s="48" t="s">
        <v>138</v>
      </c>
      <c r="C99" s="11">
        <v>0</v>
      </c>
      <c r="D99" s="11">
        <v>0</v>
      </c>
      <c r="E99" s="11">
        <v>0</v>
      </c>
      <c r="F99" s="11">
        <v>0</v>
      </c>
      <c r="G99" s="11" t="e">
        <f>'приложение 1'!#REF!</f>
        <v>#REF!</v>
      </c>
      <c r="H99" s="11" t="e">
        <f t="shared" si="52"/>
        <v>#REF!</v>
      </c>
      <c r="I99" s="12">
        <v>0</v>
      </c>
      <c r="J99" s="12">
        <v>0</v>
      </c>
      <c r="K99" s="12">
        <v>0</v>
      </c>
      <c r="L99" s="12">
        <v>0</v>
      </c>
      <c r="M99" s="12" t="e">
        <f>'приложение 1'!#REF!</f>
        <v>#REF!</v>
      </c>
      <c r="N99" s="12" t="e">
        <f t="shared" si="53"/>
        <v>#REF!</v>
      </c>
      <c r="O99" s="12">
        <v>0</v>
      </c>
      <c r="P99" s="12">
        <v>0</v>
      </c>
      <c r="Q99" s="12">
        <v>0</v>
      </c>
      <c r="R99" s="12">
        <v>0</v>
      </c>
      <c r="S99" s="53" t="e">
        <f>'приложение 1'!#REF!</f>
        <v>#REF!</v>
      </c>
      <c r="T99" s="12" t="e">
        <f>S99</f>
        <v>#REF!</v>
      </c>
    </row>
    <row r="100" spans="1:20" ht="54.75" customHeight="1">
      <c r="A100" s="48" t="s">
        <v>18</v>
      </c>
      <c r="B100" s="48" t="s">
        <v>151</v>
      </c>
      <c r="C100" s="11">
        <v>0</v>
      </c>
      <c r="D100" s="11">
        <v>0</v>
      </c>
      <c r="E100" s="11">
        <v>0</v>
      </c>
      <c r="F100" s="11">
        <v>0</v>
      </c>
      <c r="G100" s="11" t="e">
        <f>'приложение 1'!#REF!</f>
        <v>#REF!</v>
      </c>
      <c r="H100" s="11" t="e">
        <f t="shared" si="52"/>
        <v>#REF!</v>
      </c>
      <c r="I100" s="12">
        <v>0</v>
      </c>
      <c r="J100" s="12">
        <v>0</v>
      </c>
      <c r="K100" s="12">
        <v>0</v>
      </c>
      <c r="L100" s="12">
        <v>0</v>
      </c>
      <c r="M100" s="12" t="e">
        <f>'приложение 1'!#REF!</f>
        <v>#REF!</v>
      </c>
      <c r="N100" s="12" t="e">
        <f t="shared" si="53"/>
        <v>#REF!</v>
      </c>
      <c r="O100" s="12">
        <v>0</v>
      </c>
      <c r="P100" s="12">
        <v>0</v>
      </c>
      <c r="Q100" s="12">
        <v>0</v>
      </c>
      <c r="R100" s="12">
        <v>0</v>
      </c>
      <c r="S100" s="12" t="e">
        <f>'приложение 1'!#REF!</f>
        <v>#REF!</v>
      </c>
      <c r="T100" s="12" t="e">
        <f>S100</f>
        <v>#REF!</v>
      </c>
    </row>
    <row r="101" spans="1:20" ht="54.75" customHeight="1">
      <c r="A101" s="48" t="s">
        <v>19</v>
      </c>
      <c r="B101" s="48" t="s">
        <v>145</v>
      </c>
      <c r="C101" s="11">
        <v>0</v>
      </c>
      <c r="D101" s="11">
        <v>0</v>
      </c>
      <c r="E101" s="11">
        <v>0</v>
      </c>
      <c r="F101" s="11">
        <v>0</v>
      </c>
      <c r="G101" s="11" t="e">
        <f>'приложение 1'!#REF!</f>
        <v>#REF!</v>
      </c>
      <c r="H101" s="11" t="e">
        <f t="shared" si="52"/>
        <v>#REF!</v>
      </c>
      <c r="I101" s="12">
        <v>0</v>
      </c>
      <c r="J101" s="12">
        <v>0</v>
      </c>
      <c r="K101" s="12">
        <v>0</v>
      </c>
      <c r="L101" s="12">
        <v>0</v>
      </c>
      <c r="M101" s="53" t="e">
        <f>'приложение 1'!#REF!</f>
        <v>#REF!</v>
      </c>
      <c r="N101" s="12" t="e">
        <f t="shared" si="53"/>
        <v>#REF!</v>
      </c>
      <c r="O101" s="12">
        <v>0</v>
      </c>
      <c r="P101" s="12">
        <v>0</v>
      </c>
      <c r="Q101" s="12">
        <v>0</v>
      </c>
      <c r="R101" s="12">
        <v>0</v>
      </c>
      <c r="S101" s="12" t="e">
        <f>'приложение 1'!#REF!</f>
        <v>#REF!</v>
      </c>
      <c r="T101" s="12" t="e">
        <f>S101</f>
        <v>#REF!</v>
      </c>
    </row>
    <row r="102" spans="1:20" ht="54.75" customHeight="1">
      <c r="A102" s="48" t="s">
        <v>20</v>
      </c>
      <c r="B102" s="48" t="s">
        <v>123</v>
      </c>
      <c r="C102" s="11">
        <v>0</v>
      </c>
      <c r="D102" s="11">
        <v>0</v>
      </c>
      <c r="E102" s="11">
        <v>0</v>
      </c>
      <c r="F102" s="11">
        <v>0</v>
      </c>
      <c r="G102" s="11" t="e">
        <f>'приложение 1'!#REF!</f>
        <v>#REF!</v>
      </c>
      <c r="H102" s="11" t="e">
        <f t="shared" si="52"/>
        <v>#REF!</v>
      </c>
      <c r="I102" s="12">
        <f aca="true" t="shared" si="54" ref="I102:K103">SUM(I94:I94)</f>
        <v>0</v>
      </c>
      <c r="J102" s="12">
        <f t="shared" si="54"/>
        <v>0</v>
      </c>
      <c r="K102" s="12">
        <f t="shared" si="54"/>
        <v>0</v>
      </c>
      <c r="L102" s="12">
        <v>0</v>
      </c>
      <c r="M102" s="53" t="e">
        <f>'приложение 1'!#REF!</f>
        <v>#REF!</v>
      </c>
      <c r="N102" s="12" t="e">
        <f t="shared" si="53"/>
        <v>#REF!</v>
      </c>
      <c r="O102" s="12">
        <v>0</v>
      </c>
      <c r="P102" s="12">
        <v>0</v>
      </c>
      <c r="Q102" s="12">
        <v>0</v>
      </c>
      <c r="R102" s="12">
        <v>0</v>
      </c>
      <c r="S102" s="12" t="e">
        <f>'приложение 1'!#REF!</f>
        <v>#REF!</v>
      </c>
      <c r="T102" s="12" t="e">
        <f>S102</f>
        <v>#REF!</v>
      </c>
    </row>
    <row r="103" spans="1:20" ht="54.75" customHeight="1">
      <c r="A103" s="48" t="s">
        <v>21</v>
      </c>
      <c r="B103" s="48" t="s">
        <v>130</v>
      </c>
      <c r="C103" s="11">
        <v>0</v>
      </c>
      <c r="D103" s="11">
        <v>0</v>
      </c>
      <c r="E103" s="11">
        <v>0</v>
      </c>
      <c r="F103" s="11">
        <v>0</v>
      </c>
      <c r="G103" s="11" t="e">
        <f>'приложение 1'!#REF!</f>
        <v>#REF!</v>
      </c>
      <c r="H103" s="11" t="e">
        <f t="shared" si="52"/>
        <v>#REF!</v>
      </c>
      <c r="I103" s="12">
        <f t="shared" si="54"/>
        <v>0</v>
      </c>
      <c r="J103" s="12">
        <f t="shared" si="54"/>
        <v>0</v>
      </c>
      <c r="K103" s="12">
        <f t="shared" si="54"/>
        <v>0</v>
      </c>
      <c r="L103" s="12">
        <v>0</v>
      </c>
      <c r="M103" s="48" t="e">
        <f>'приложение 1'!#REF!</f>
        <v>#REF!</v>
      </c>
      <c r="N103" s="48" t="e">
        <f t="shared" si="53"/>
        <v>#REF!</v>
      </c>
      <c r="O103" s="12">
        <v>0</v>
      </c>
      <c r="P103" s="12">
        <v>0</v>
      </c>
      <c r="Q103" s="12">
        <v>0</v>
      </c>
      <c r="R103" s="12">
        <v>0</v>
      </c>
      <c r="S103" s="12" t="e">
        <f>'приложение 1'!#REF!</f>
        <v>#REF!</v>
      </c>
      <c r="T103" s="12" t="e">
        <f>S103</f>
        <v>#REF!</v>
      </c>
    </row>
    <row r="104" spans="3:20" ht="54.75" customHeight="1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3:20" ht="54.75" customHeight="1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3:20" ht="54.75" customHeight="1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3:20" ht="54.75" customHeight="1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3:20" ht="54.75" customHeight="1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3:20" ht="54.75" customHeight="1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3:20" ht="48.75" customHeight="1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3:20" ht="48.7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3:20" ht="48.7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3:20" ht="48.7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3:20" ht="48.75" customHeight="1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3:20" ht="48.75" customHeight="1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3:20" ht="48.75" customHeight="1" hidden="1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3:20" ht="48.75" customHeight="1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3:20" ht="48.75" customHeight="1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3:20" ht="48.75" customHeight="1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3:20" ht="48.75" customHeight="1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</sheetData>
  <sheetProtection/>
  <mergeCells count="43">
    <mergeCell ref="K1:T6"/>
    <mergeCell ref="A7:T7"/>
    <mergeCell ref="A8:A11"/>
    <mergeCell ref="B8:B11"/>
    <mergeCell ref="C8:H9"/>
    <mergeCell ref="I8:N9"/>
    <mergeCell ref="O8:T9"/>
    <mergeCell ref="C11:H11"/>
    <mergeCell ref="I11:N11"/>
    <mergeCell ref="O11:T11"/>
    <mergeCell ref="A12:B12"/>
    <mergeCell ref="A13:B13"/>
    <mergeCell ref="C13:C14"/>
    <mergeCell ref="D13:D14"/>
    <mergeCell ref="E13:E14"/>
    <mergeCell ref="F13:F14"/>
    <mergeCell ref="Q13:Q14"/>
    <mergeCell ref="R13:R14"/>
    <mergeCell ref="G13:G14"/>
    <mergeCell ref="H13:H14"/>
    <mergeCell ref="I13:I14"/>
    <mergeCell ref="J13:J14"/>
    <mergeCell ref="K13:K14"/>
    <mergeCell ref="L13:L14"/>
    <mergeCell ref="S13:S14"/>
    <mergeCell ref="T13:T14"/>
    <mergeCell ref="A14:B14"/>
    <mergeCell ref="A15:B15"/>
    <mergeCell ref="A45:T45"/>
    <mergeCell ref="A46:B46"/>
    <mergeCell ref="M13:M14"/>
    <mergeCell ref="N13:N14"/>
    <mergeCell ref="O13:O14"/>
    <mergeCell ref="P13:P14"/>
    <mergeCell ref="A75:B75"/>
    <mergeCell ref="A88:B88"/>
    <mergeCell ref="A97:B97"/>
    <mergeCell ref="A47:B47"/>
    <mergeCell ref="A48:T48"/>
    <mergeCell ref="A49:B49"/>
    <mergeCell ref="A56:T56"/>
    <mergeCell ref="A57:B57"/>
    <mergeCell ref="A65:B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bikova</dc:creator>
  <cp:keywords/>
  <dc:description/>
  <cp:lastModifiedBy>Евгений Тараторин</cp:lastModifiedBy>
  <cp:lastPrinted>2015-05-27T11:04:01Z</cp:lastPrinted>
  <dcterms:created xsi:type="dcterms:W3CDTF">2014-01-14T10:04:27Z</dcterms:created>
  <dcterms:modified xsi:type="dcterms:W3CDTF">2015-10-09T12:36:05Z</dcterms:modified>
  <cp:category/>
  <cp:version/>
  <cp:contentType/>
  <cp:contentStatus/>
</cp:coreProperties>
</file>